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20\Rückmeldung QV 2020\"/>
    </mc:Choice>
  </mc:AlternateContent>
  <workbookProtection workbookAlgorithmName="SHA-512" workbookHashValue="Hpj2Xbo9oa1OT+qOT5o243joGnks+C6YYXLjLShZH+KdckViPJ45K6uu3L+yHXcvqUbe5tqtgPMvQihLSqe3cg==" workbookSaltValue="yV9m8yekDaZxxIOVrFrgug==" workbookSpinCount="100000" lockStructure="1"/>
  <bookViews>
    <workbookView xWindow="465" yWindow="345" windowWidth="18555" windowHeight="7485" firstSheet="4" activeTab="7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8" r:id="rId6"/>
    <sheet name="TOTAL2" sheetId="9" r:id="rId7"/>
    <sheet name="TOTAL-Sektionen_section bestand" sheetId="10" r:id="rId8"/>
    <sheet name="TOTAL-Sektionen_section absolvi" sheetId="13" r:id="rId9"/>
    <sheet name="BMS_MP-Zusatzausbi_form-supl" sheetId="12" r:id="rId10"/>
  </sheets>
  <definedNames>
    <definedName name="_xlnm.Print_Area" localSheetId="0">'AA, AMA'!$A$1:$Z$29</definedName>
    <definedName name="_xlnm.Print_Area" localSheetId="1">'AF-PW, MMA-VL'!$A$1:$Z$32</definedName>
    <definedName name="_xlnm.Print_Area" localSheetId="4">'AM-NF, MA-VU'!$A$1:$AD$20</definedName>
    <definedName name="_xlnm.Print_Area" localSheetId="3">'AM-PW, MA-VL'!$A$1:$AD$32</definedName>
  </definedNames>
  <calcPr calcId="162913"/>
</workbook>
</file>

<file path=xl/calcChain.xml><?xml version="1.0" encoding="utf-8"?>
<calcChain xmlns="http://schemas.openxmlformats.org/spreadsheetml/2006/main">
  <c r="B31" i="10" l="1"/>
  <c r="S18" i="7" l="1"/>
  <c r="S17" i="7"/>
  <c r="S16" i="7"/>
  <c r="Z14" i="7"/>
  <c r="Z15" i="7"/>
  <c r="Z16" i="7"/>
  <c r="Z17" i="7"/>
  <c r="Z18" i="7"/>
  <c r="Z19" i="7"/>
  <c r="O8" i="5" l="1"/>
  <c r="P8" i="5" s="1"/>
  <c r="O20" i="4"/>
  <c r="P20" i="4" s="1"/>
  <c r="N20" i="4"/>
  <c r="J20" i="4"/>
  <c r="K20" i="4" s="1"/>
  <c r="I20" i="4"/>
  <c r="F20" i="4"/>
  <c r="E20" i="4"/>
  <c r="D20" i="4"/>
  <c r="B18" i="13" l="1"/>
  <c r="B16" i="13"/>
  <c r="B18" i="10"/>
  <c r="B16" i="10"/>
  <c r="Z20" i="1"/>
  <c r="V20" i="1"/>
  <c r="J20" i="1"/>
  <c r="K20" i="1" s="1"/>
  <c r="I20" i="1"/>
  <c r="E20" i="1"/>
  <c r="F20" i="1" s="1"/>
  <c r="D20" i="1"/>
  <c r="Z18" i="1"/>
  <c r="V18" i="1"/>
  <c r="N18" i="1"/>
  <c r="I18" i="1"/>
  <c r="D18" i="1"/>
  <c r="S20" i="1" l="1"/>
  <c r="D10" i="1"/>
  <c r="I10" i="1"/>
  <c r="V10" i="1"/>
  <c r="Z10" i="1"/>
  <c r="D11" i="1"/>
  <c r="E11" i="1"/>
  <c r="F11" i="1" s="1"/>
  <c r="I11" i="1"/>
  <c r="J11" i="1"/>
  <c r="K11" i="1" s="1"/>
  <c r="N11" i="1"/>
  <c r="O11" i="1"/>
  <c r="P11" i="1" s="1"/>
  <c r="V11" i="1"/>
  <c r="Z11" i="1"/>
  <c r="D12" i="1"/>
  <c r="E12" i="1"/>
  <c r="F12" i="1" s="1"/>
  <c r="I12" i="1"/>
  <c r="V12" i="1"/>
  <c r="Z12" i="1"/>
  <c r="D13" i="1"/>
  <c r="E13" i="1"/>
  <c r="F13" i="1" s="1"/>
  <c r="I13" i="1"/>
  <c r="V13" i="1"/>
  <c r="Z13" i="1"/>
  <c r="D14" i="1"/>
  <c r="E14" i="1"/>
  <c r="F14" i="1" s="1"/>
  <c r="I14" i="1"/>
  <c r="J14" i="1"/>
  <c r="K14" i="1" s="1"/>
  <c r="V14" i="1"/>
  <c r="Z14" i="1"/>
  <c r="D15" i="1"/>
  <c r="I15" i="1"/>
  <c r="N15" i="1"/>
  <c r="V15" i="1"/>
  <c r="Z15" i="1"/>
  <c r="D16" i="1"/>
  <c r="E16" i="1"/>
  <c r="F16" i="1" s="1"/>
  <c r="I16" i="1"/>
  <c r="J16" i="1"/>
  <c r="K16" i="1" s="1"/>
  <c r="N16" i="1"/>
  <c r="V16" i="1"/>
  <c r="Z16" i="1"/>
  <c r="D17" i="1"/>
  <c r="I17" i="1"/>
  <c r="V17" i="1"/>
  <c r="Z17" i="1"/>
  <c r="D19" i="1"/>
  <c r="E19" i="1"/>
  <c r="F19" i="1" s="1"/>
  <c r="I19" i="1"/>
  <c r="J19" i="1"/>
  <c r="K19" i="1" s="1"/>
  <c r="V19" i="1"/>
  <c r="Z19" i="1"/>
  <c r="D21" i="1"/>
  <c r="E21" i="1"/>
  <c r="F21" i="1" s="1"/>
  <c r="I21" i="1"/>
  <c r="O21" i="1"/>
  <c r="P21" i="1" s="1"/>
  <c r="V21" i="1"/>
  <c r="Z21" i="1"/>
  <c r="D22" i="1"/>
  <c r="I22" i="1"/>
  <c r="V22" i="1"/>
  <c r="Z22" i="1"/>
  <c r="D23" i="1"/>
  <c r="I23" i="1"/>
  <c r="N23" i="1"/>
  <c r="V23" i="1"/>
  <c r="Z23" i="1"/>
  <c r="D24" i="1"/>
  <c r="E24" i="1"/>
  <c r="F24" i="1" s="1"/>
  <c r="I24" i="1"/>
  <c r="J24" i="1"/>
  <c r="K24" i="1" s="1"/>
  <c r="V24" i="1"/>
  <c r="Z24" i="1"/>
  <c r="D25" i="1"/>
  <c r="E25" i="1"/>
  <c r="F25" i="1" s="1"/>
  <c r="I25" i="1"/>
  <c r="J25" i="1"/>
  <c r="K25" i="1" s="1"/>
  <c r="O25" i="1"/>
  <c r="P25" i="1" s="1"/>
  <c r="V25" i="1"/>
  <c r="Z25" i="1"/>
  <c r="D26" i="1"/>
  <c r="E26" i="1"/>
  <c r="F26" i="1" s="1"/>
  <c r="I26" i="1"/>
  <c r="J26" i="1"/>
  <c r="K26" i="1" s="1"/>
  <c r="V26" i="1"/>
  <c r="Z26" i="1"/>
  <c r="D27" i="1"/>
  <c r="E27" i="1"/>
  <c r="F27" i="1" s="1"/>
  <c r="I27" i="1"/>
  <c r="J27" i="1"/>
  <c r="K27" i="1" s="1"/>
  <c r="N27" i="1"/>
  <c r="V27" i="1"/>
  <c r="Z27" i="1"/>
  <c r="D28" i="1"/>
  <c r="I28" i="1"/>
  <c r="N28" i="1"/>
  <c r="V28" i="1"/>
  <c r="Z28" i="1"/>
  <c r="Z9" i="1"/>
  <c r="V9" i="1"/>
  <c r="J9" i="1"/>
  <c r="K9" i="1" s="1"/>
  <c r="I9" i="1"/>
  <c r="E9" i="1"/>
  <c r="S9" i="1" s="1"/>
  <c r="D9" i="1"/>
  <c r="Z8" i="1"/>
  <c r="V8" i="1"/>
  <c r="N8" i="1"/>
  <c r="J8" i="1"/>
  <c r="K8" i="1" s="1"/>
  <c r="I8" i="1"/>
  <c r="E8" i="1"/>
  <c r="S8" i="1" s="1"/>
  <c r="D8" i="1"/>
  <c r="D10" i="4"/>
  <c r="E10" i="4"/>
  <c r="S10" i="4" s="1"/>
  <c r="F10" i="4"/>
  <c r="I10" i="4"/>
  <c r="J10" i="4"/>
  <c r="K10" i="4" s="1"/>
  <c r="N10" i="4"/>
  <c r="V10" i="4"/>
  <c r="Z10" i="4"/>
  <c r="D11" i="4"/>
  <c r="I11" i="4"/>
  <c r="V11" i="4"/>
  <c r="Z11" i="4"/>
  <c r="D12" i="4"/>
  <c r="E12" i="4"/>
  <c r="F12" i="4" s="1"/>
  <c r="I12" i="4"/>
  <c r="J12" i="4"/>
  <c r="K12" i="4" s="1"/>
  <c r="N12" i="4"/>
  <c r="V12" i="4"/>
  <c r="Z12" i="4"/>
  <c r="D13" i="4"/>
  <c r="E13" i="4"/>
  <c r="F13" i="4" s="1"/>
  <c r="I13" i="4"/>
  <c r="J13" i="4"/>
  <c r="K13" i="4" s="1"/>
  <c r="N13" i="4"/>
  <c r="V13" i="4"/>
  <c r="Z13" i="4"/>
  <c r="D14" i="4"/>
  <c r="E14" i="4"/>
  <c r="S14" i="4" s="1"/>
  <c r="F14" i="4"/>
  <c r="J14" i="4"/>
  <c r="K14" i="4" s="1"/>
  <c r="O14" i="4"/>
  <c r="P14" i="4" s="1"/>
  <c r="V14" i="4"/>
  <c r="Z14" i="4"/>
  <c r="D15" i="4"/>
  <c r="E15" i="4"/>
  <c r="F15" i="4" s="1"/>
  <c r="I15" i="4"/>
  <c r="J15" i="4"/>
  <c r="K15" i="4" s="1"/>
  <c r="N15" i="4"/>
  <c r="V15" i="4"/>
  <c r="Z15" i="4"/>
  <c r="D16" i="4"/>
  <c r="E16" i="4"/>
  <c r="F16" i="4" s="1"/>
  <c r="I16" i="4"/>
  <c r="N16" i="4"/>
  <c r="O16" i="4"/>
  <c r="P16" i="4" s="1"/>
  <c r="S16" i="4"/>
  <c r="V16" i="4"/>
  <c r="Z16" i="4"/>
  <c r="D17" i="4"/>
  <c r="E17" i="4"/>
  <c r="S17" i="4" s="1"/>
  <c r="F17" i="4"/>
  <c r="I17" i="4"/>
  <c r="J17" i="4"/>
  <c r="K17" i="4" s="1"/>
  <c r="N17" i="4"/>
  <c r="V17" i="4"/>
  <c r="Z17" i="4"/>
  <c r="D18" i="4"/>
  <c r="I18" i="4"/>
  <c r="N18" i="4"/>
  <c r="V18" i="4"/>
  <c r="Z18" i="4"/>
  <c r="D19" i="4"/>
  <c r="E19" i="4"/>
  <c r="S19" i="4" s="1"/>
  <c r="F19" i="4"/>
  <c r="I19" i="4"/>
  <c r="N19" i="4"/>
  <c r="O19" i="4"/>
  <c r="P19" i="4" s="1"/>
  <c r="V19" i="4"/>
  <c r="Z19" i="4"/>
  <c r="S20" i="4"/>
  <c r="V20" i="4"/>
  <c r="Z20" i="4"/>
  <c r="D21" i="4"/>
  <c r="I21" i="4"/>
  <c r="V21" i="4"/>
  <c r="Z21" i="4"/>
  <c r="D22" i="4"/>
  <c r="I22" i="4"/>
  <c r="N22" i="4"/>
  <c r="V22" i="4"/>
  <c r="Z22" i="4"/>
  <c r="D23" i="4"/>
  <c r="E23" i="4"/>
  <c r="S23" i="4" s="1"/>
  <c r="I23" i="4"/>
  <c r="J23" i="4"/>
  <c r="K23" i="4" s="1"/>
  <c r="N23" i="4"/>
  <c r="O23" i="4"/>
  <c r="P23" i="4" s="1"/>
  <c r="V23" i="4"/>
  <c r="Z23" i="4"/>
  <c r="D24" i="4"/>
  <c r="E24" i="4"/>
  <c r="S24" i="4" s="1"/>
  <c r="I24" i="4"/>
  <c r="J24" i="4"/>
  <c r="K24" i="4" s="1"/>
  <c r="O24" i="4"/>
  <c r="P24" i="4" s="1"/>
  <c r="V24" i="4"/>
  <c r="Z24" i="4"/>
  <c r="D25" i="4"/>
  <c r="I25" i="4"/>
  <c r="N25" i="4"/>
  <c r="V25" i="4"/>
  <c r="Z25" i="4"/>
  <c r="D26" i="4"/>
  <c r="E26" i="4"/>
  <c r="F26" i="4" s="1"/>
  <c r="I26" i="4"/>
  <c r="J26" i="4"/>
  <c r="K26" i="4" s="1"/>
  <c r="N26" i="4"/>
  <c r="V26" i="4"/>
  <c r="Z26" i="4"/>
  <c r="D27" i="4"/>
  <c r="E27" i="4"/>
  <c r="F27" i="4" s="1"/>
  <c r="I27" i="4"/>
  <c r="J27" i="4"/>
  <c r="K27" i="4" s="1"/>
  <c r="N27" i="4"/>
  <c r="O27" i="4"/>
  <c r="P27" i="4" s="1"/>
  <c r="V27" i="4"/>
  <c r="Z27" i="4"/>
  <c r="D28" i="4"/>
  <c r="E28" i="4"/>
  <c r="S28" i="4" s="1"/>
  <c r="F28" i="4"/>
  <c r="I28" i="4"/>
  <c r="J28" i="4"/>
  <c r="K28" i="4" s="1"/>
  <c r="N28" i="4"/>
  <c r="V28" i="4"/>
  <c r="Z28" i="4"/>
  <c r="D29" i="4"/>
  <c r="E29" i="4"/>
  <c r="F29" i="4" s="1"/>
  <c r="I29" i="4"/>
  <c r="J29" i="4"/>
  <c r="K29" i="4" s="1"/>
  <c r="N29" i="4"/>
  <c r="V29" i="4"/>
  <c r="Z29" i="4"/>
  <c r="D30" i="4"/>
  <c r="E30" i="4"/>
  <c r="F30" i="4" s="1"/>
  <c r="I30" i="4"/>
  <c r="J30" i="4"/>
  <c r="K30" i="4" s="1"/>
  <c r="N30" i="4"/>
  <c r="O30" i="4"/>
  <c r="P30" i="4" s="1"/>
  <c r="V30" i="4"/>
  <c r="Z30" i="4"/>
  <c r="D31" i="4"/>
  <c r="E31" i="4"/>
  <c r="F31" i="4" s="1"/>
  <c r="I31" i="4"/>
  <c r="J31" i="4"/>
  <c r="K31" i="4" s="1"/>
  <c r="N31" i="4"/>
  <c r="V31" i="4"/>
  <c r="Z31" i="4"/>
  <c r="Z9" i="4"/>
  <c r="V9" i="4"/>
  <c r="O9" i="4"/>
  <c r="P9" i="4" s="1"/>
  <c r="N9" i="4"/>
  <c r="J9" i="4"/>
  <c r="K9" i="4" s="1"/>
  <c r="I9" i="4"/>
  <c r="E9" i="4"/>
  <c r="S9" i="4" s="1"/>
  <c r="D9" i="4"/>
  <c r="Z8" i="4"/>
  <c r="V8" i="4"/>
  <c r="P8" i="4"/>
  <c r="O8" i="4"/>
  <c r="N8" i="4"/>
  <c r="J8" i="4"/>
  <c r="K8" i="4" s="1"/>
  <c r="I8" i="4"/>
  <c r="E8" i="4"/>
  <c r="S8" i="4" s="1"/>
  <c r="D8" i="4"/>
  <c r="D10" i="5"/>
  <c r="E10" i="5"/>
  <c r="F10" i="5" s="1"/>
  <c r="I10" i="5"/>
  <c r="J10" i="5"/>
  <c r="K10" i="5" s="1"/>
  <c r="V10" i="5"/>
  <c r="Z10" i="5"/>
  <c r="D11" i="5"/>
  <c r="I11" i="5"/>
  <c r="V11" i="5"/>
  <c r="Z11" i="5"/>
  <c r="D12" i="5"/>
  <c r="I12" i="5"/>
  <c r="O12" i="5"/>
  <c r="P12" i="5" s="1"/>
  <c r="V12" i="5"/>
  <c r="Z12" i="5"/>
  <c r="D13" i="5"/>
  <c r="I13" i="5"/>
  <c r="V13" i="5"/>
  <c r="Z13" i="5"/>
  <c r="D14" i="5"/>
  <c r="E14" i="5"/>
  <c r="F14" i="5" s="1"/>
  <c r="I14" i="5"/>
  <c r="J14" i="5"/>
  <c r="K14" i="5" s="1"/>
  <c r="N14" i="5"/>
  <c r="O14" i="5"/>
  <c r="P14" i="5" s="1"/>
  <c r="V14" i="5"/>
  <c r="Z14" i="5"/>
  <c r="D15" i="5"/>
  <c r="I15" i="5"/>
  <c r="N15" i="5"/>
  <c r="V15" i="5"/>
  <c r="Z15" i="5"/>
  <c r="D16" i="5"/>
  <c r="E16" i="5"/>
  <c r="F16" i="5" s="1"/>
  <c r="I16" i="5"/>
  <c r="J16" i="5"/>
  <c r="K16" i="5" s="1"/>
  <c r="V16" i="5"/>
  <c r="Z16" i="5"/>
  <c r="D17" i="5"/>
  <c r="I17" i="5"/>
  <c r="V17" i="5"/>
  <c r="Z17" i="5"/>
  <c r="D18" i="5"/>
  <c r="E18" i="5"/>
  <c r="F18" i="5" s="1"/>
  <c r="I18" i="5"/>
  <c r="J18" i="5"/>
  <c r="K18" i="5" s="1"/>
  <c r="N18" i="5"/>
  <c r="O18" i="5"/>
  <c r="P18" i="5" s="1"/>
  <c r="V18" i="5"/>
  <c r="Z18" i="5"/>
  <c r="D19" i="5"/>
  <c r="I19" i="5"/>
  <c r="V19" i="5"/>
  <c r="Z19" i="5"/>
  <c r="Z9" i="5"/>
  <c r="V9" i="5"/>
  <c r="Z8" i="5"/>
  <c r="V8" i="5"/>
  <c r="I9" i="5"/>
  <c r="F9" i="5"/>
  <c r="E9" i="5"/>
  <c r="D9" i="5"/>
  <c r="J8" i="5"/>
  <c r="K8" i="5" s="1"/>
  <c r="I8" i="5"/>
  <c r="E8" i="5"/>
  <c r="S8" i="5" s="1"/>
  <c r="D8" i="5"/>
  <c r="D15" i="7"/>
  <c r="I15" i="7"/>
  <c r="AD15" i="7"/>
  <c r="D16" i="7"/>
  <c r="E16" i="7"/>
  <c r="F16" i="7"/>
  <c r="I16" i="7"/>
  <c r="J16" i="7"/>
  <c r="K16" i="7" s="1"/>
  <c r="AD16" i="7"/>
  <c r="D17" i="7"/>
  <c r="E17" i="7"/>
  <c r="F17" i="7" s="1"/>
  <c r="I17" i="7"/>
  <c r="N17" i="7"/>
  <c r="O17" i="7"/>
  <c r="P17" i="7" s="1"/>
  <c r="AD17" i="7"/>
  <c r="D18" i="7"/>
  <c r="E18" i="7"/>
  <c r="I18" i="7"/>
  <c r="J18" i="7"/>
  <c r="K18" i="7" s="1"/>
  <c r="N18" i="7"/>
  <c r="O18" i="7"/>
  <c r="P18" i="7" s="1"/>
  <c r="AD18" i="7"/>
  <c r="D19" i="7"/>
  <c r="I19" i="7"/>
  <c r="AD19" i="7"/>
  <c r="AD14" i="7"/>
  <c r="O14" i="7"/>
  <c r="P14" i="7" s="1"/>
  <c r="N14" i="7"/>
  <c r="J14" i="7"/>
  <c r="K14" i="7" s="1"/>
  <c r="I14" i="7"/>
  <c r="E14" i="7"/>
  <c r="W14" i="7" s="1"/>
  <c r="D14" i="7"/>
  <c r="AD13" i="7"/>
  <c r="Z13" i="7"/>
  <c r="N13" i="7"/>
  <c r="J13" i="7"/>
  <c r="K13" i="7" s="1"/>
  <c r="I13" i="7"/>
  <c r="E13" i="7"/>
  <c r="D13" i="7"/>
  <c r="AD12" i="7"/>
  <c r="Z12" i="7"/>
  <c r="I12" i="7"/>
  <c r="D12" i="7"/>
  <c r="AD11" i="7"/>
  <c r="Z11" i="7"/>
  <c r="I11" i="7"/>
  <c r="D11" i="7"/>
  <c r="AD10" i="7"/>
  <c r="Z10" i="7"/>
  <c r="J10" i="7"/>
  <c r="K10" i="7" s="1"/>
  <c r="I10" i="7"/>
  <c r="E10" i="7"/>
  <c r="D10" i="7"/>
  <c r="AD9" i="7"/>
  <c r="Z9" i="7"/>
  <c r="I9" i="7"/>
  <c r="D9" i="7"/>
  <c r="AD8" i="7"/>
  <c r="Z8" i="7"/>
  <c r="N8" i="7"/>
  <c r="J8" i="7"/>
  <c r="K8" i="7" s="1"/>
  <c r="I8" i="7"/>
  <c r="E8" i="7"/>
  <c r="D8" i="7"/>
  <c r="S14" i="5" l="1"/>
  <c r="F23" i="4"/>
  <c r="F9" i="4"/>
  <c r="S31" i="4"/>
  <c r="S29" i="4"/>
  <c r="S26" i="1"/>
  <c r="S13" i="4"/>
  <c r="S12" i="4"/>
  <c r="S10" i="5"/>
  <c r="F13" i="7"/>
  <c r="F24" i="4"/>
  <c r="F18" i="7"/>
  <c r="S18" i="5"/>
  <c r="S30" i="4"/>
  <c r="S26" i="4"/>
  <c r="S16" i="5"/>
  <c r="S27" i="4"/>
  <c r="F8" i="4"/>
  <c r="F8" i="1"/>
  <c r="S15" i="4"/>
  <c r="S24" i="1"/>
  <c r="S19" i="1"/>
  <c r="S16" i="1"/>
  <c r="S14" i="1"/>
  <c r="F9" i="1"/>
  <c r="S27" i="1"/>
  <c r="S25" i="1"/>
  <c r="S21" i="1"/>
  <c r="S11" i="1"/>
  <c r="F8" i="5"/>
  <c r="S10" i="7"/>
  <c r="F8" i="7"/>
  <c r="U8" i="7"/>
  <c r="F10" i="7"/>
  <c r="F14" i="7"/>
  <c r="U14" i="7"/>
  <c r="S8" i="7"/>
  <c r="S14" i="7"/>
  <c r="S13" i="7"/>
  <c r="O30" i="6"/>
  <c r="P30" i="6" s="1"/>
  <c r="O28" i="6"/>
  <c r="P28" i="6" s="1"/>
  <c r="O27" i="6"/>
  <c r="P27" i="6" s="1"/>
  <c r="O26" i="6"/>
  <c r="P26" i="6" s="1"/>
  <c r="O23" i="6"/>
  <c r="P23" i="6" s="1"/>
  <c r="O14" i="6"/>
  <c r="P14" i="6" s="1"/>
  <c r="O9" i="6"/>
  <c r="P9" i="6" s="1"/>
  <c r="J31" i="6"/>
  <c r="J30" i="6"/>
  <c r="K30" i="6" s="1"/>
  <c r="J28" i="6"/>
  <c r="K28" i="6" s="1"/>
  <c r="J27" i="6"/>
  <c r="J26" i="6"/>
  <c r="J24" i="6"/>
  <c r="K24" i="6" s="1"/>
  <c r="J23" i="6"/>
  <c r="J22" i="6"/>
  <c r="K22" i="6" s="1"/>
  <c r="J18" i="6"/>
  <c r="K18" i="6" s="1"/>
  <c r="J17" i="6"/>
  <c r="J12" i="6"/>
  <c r="K12" i="6" s="1"/>
  <c r="J8" i="6"/>
  <c r="E17" i="6"/>
  <c r="E18" i="6"/>
  <c r="F18" i="6" s="1"/>
  <c r="E22" i="6"/>
  <c r="F22" i="6" s="1"/>
  <c r="E23" i="6"/>
  <c r="F23" i="6" s="1"/>
  <c r="E24" i="6"/>
  <c r="S24" i="6" s="1"/>
  <c r="E27" i="6"/>
  <c r="S27" i="6" s="1"/>
  <c r="E28" i="6"/>
  <c r="E30" i="6"/>
  <c r="F30" i="6" s="1"/>
  <c r="E31" i="6"/>
  <c r="E8" i="6"/>
  <c r="E9" i="6"/>
  <c r="E12" i="6"/>
  <c r="E14" i="6"/>
  <c r="U14" i="6" s="1"/>
  <c r="S17" i="6"/>
  <c r="U23" i="6"/>
  <c r="W23" i="6"/>
  <c r="U28" i="6"/>
  <c r="W30" i="6"/>
  <c r="S31" i="6"/>
  <c r="N9" i="6"/>
  <c r="N10" i="6"/>
  <c r="N12" i="6"/>
  <c r="N15" i="6"/>
  <c r="N16" i="6"/>
  <c r="N17" i="6"/>
  <c r="N18" i="6"/>
  <c r="N19" i="6"/>
  <c r="N20" i="6"/>
  <c r="N21" i="6"/>
  <c r="N23" i="6"/>
  <c r="N26" i="6"/>
  <c r="N27" i="6"/>
  <c r="N28" i="6"/>
  <c r="N30" i="6"/>
  <c r="N31" i="6"/>
  <c r="K17" i="6"/>
  <c r="K23" i="6"/>
  <c r="K26" i="6"/>
  <c r="K27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F17" i="6"/>
  <c r="F28" i="6"/>
  <c r="F31" i="6"/>
  <c r="S23" i="6" l="1"/>
  <c r="F12" i="6"/>
  <c r="S12" i="6"/>
  <c r="F14" i="6"/>
  <c r="F24" i="6"/>
  <c r="F27" i="6"/>
  <c r="F9" i="6"/>
  <c r="U9" i="6"/>
  <c r="S8" i="6"/>
  <c r="U30" i="6"/>
  <c r="U22" i="6"/>
  <c r="S30" i="6"/>
  <c r="S22" i="6"/>
  <c r="S18" i="6"/>
  <c r="C29" i="12" l="1"/>
  <c r="D29" i="12"/>
  <c r="B29" i="12"/>
  <c r="D16" i="13" l="1"/>
  <c r="D22" i="13"/>
  <c r="AD31" i="6" l="1"/>
  <c r="G6" i="10" l="1"/>
  <c r="D9" i="6"/>
  <c r="G20" i="10" l="1"/>
  <c r="D15" i="6" l="1"/>
  <c r="D8" i="6" l="1"/>
  <c r="F8" i="6"/>
  <c r="I8" i="6"/>
  <c r="K8" i="6"/>
  <c r="N8" i="6"/>
  <c r="U8" i="6"/>
  <c r="Z8" i="6"/>
  <c r="AD8" i="6"/>
  <c r="Z9" i="6"/>
  <c r="AD9" i="6"/>
  <c r="D10" i="6"/>
  <c r="Z10" i="6"/>
  <c r="AD10" i="6"/>
  <c r="D11" i="6"/>
  <c r="Z11" i="6"/>
  <c r="AD11" i="6"/>
  <c r="D12" i="6"/>
  <c r="Z12" i="6"/>
  <c r="AD12" i="6"/>
  <c r="D13" i="6"/>
  <c r="Z13" i="6"/>
  <c r="AD13" i="6"/>
  <c r="D14" i="6"/>
  <c r="AD14" i="6"/>
  <c r="Z15" i="6"/>
  <c r="AD15" i="6"/>
  <c r="D16" i="6"/>
  <c r="Z16" i="6"/>
  <c r="AD16" i="6"/>
  <c r="D17" i="6"/>
  <c r="Z17" i="6"/>
  <c r="AD17" i="6"/>
  <c r="D18" i="6"/>
  <c r="Z18" i="6"/>
  <c r="AD18" i="6"/>
  <c r="D19" i="6"/>
  <c r="Z19" i="6"/>
  <c r="AD19" i="6"/>
  <c r="D20" i="6"/>
  <c r="Z20" i="6"/>
  <c r="AD20" i="6"/>
  <c r="D21" i="6"/>
  <c r="Z21" i="6"/>
  <c r="AD21" i="6"/>
  <c r="D22" i="6"/>
  <c r="Z22" i="6"/>
  <c r="AD22" i="6"/>
  <c r="D23" i="6"/>
  <c r="Z23" i="6"/>
  <c r="AD23" i="6"/>
  <c r="D24" i="6"/>
  <c r="Z24" i="6"/>
  <c r="AD24" i="6"/>
  <c r="D25" i="6"/>
  <c r="Z25" i="6"/>
  <c r="AD25" i="6"/>
  <c r="D26" i="6"/>
  <c r="Z26" i="6"/>
  <c r="AD26" i="6"/>
  <c r="D27" i="6"/>
  <c r="Z27" i="6"/>
  <c r="AD27" i="6"/>
  <c r="D28" i="6"/>
  <c r="Z28" i="6"/>
  <c r="AD28" i="6"/>
  <c r="D29" i="6"/>
  <c r="Z29" i="6"/>
  <c r="AD29" i="6"/>
  <c r="D31" i="6"/>
  <c r="K31" i="6"/>
  <c r="Z31" i="6"/>
  <c r="C30" i="12" l="1"/>
  <c r="D30" i="12"/>
  <c r="B30" i="12"/>
  <c r="B6" i="10" l="1"/>
  <c r="B12" i="10"/>
  <c r="D16" i="10"/>
  <c r="Z20" i="5"/>
  <c r="Z30" i="6"/>
  <c r="AD30" i="6"/>
  <c r="AD32" i="6" s="1"/>
  <c r="V29" i="1"/>
  <c r="D30" i="6"/>
  <c r="O20" i="7"/>
  <c r="O12" i="8" s="1"/>
  <c r="F28" i="13"/>
  <c r="E28" i="13"/>
  <c r="D28" i="13"/>
  <c r="C28" i="13"/>
  <c r="B28" i="13"/>
  <c r="F27" i="13"/>
  <c r="E27" i="13"/>
  <c r="D27" i="13"/>
  <c r="C27" i="13"/>
  <c r="B27" i="13"/>
  <c r="E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E23" i="13"/>
  <c r="C23" i="13"/>
  <c r="E22" i="13"/>
  <c r="C22" i="13"/>
  <c r="B22" i="13"/>
  <c r="E21" i="13"/>
  <c r="C21" i="13"/>
  <c r="B21" i="13"/>
  <c r="F20" i="13"/>
  <c r="E20" i="13"/>
  <c r="D20" i="13"/>
  <c r="C20" i="13"/>
  <c r="E19" i="13"/>
  <c r="C19" i="13"/>
  <c r="B19" i="13"/>
  <c r="E18" i="13"/>
  <c r="C18" i="13"/>
  <c r="F17" i="13"/>
  <c r="E17" i="13"/>
  <c r="D17" i="13"/>
  <c r="C17" i="13"/>
  <c r="B17" i="13"/>
  <c r="F16" i="13"/>
  <c r="E16" i="13"/>
  <c r="C16" i="13"/>
  <c r="E15" i="13"/>
  <c r="C15" i="13"/>
  <c r="B15" i="13"/>
  <c r="E14" i="13"/>
  <c r="C14" i="13"/>
  <c r="B14" i="13"/>
  <c r="E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E10" i="13"/>
  <c r="C10" i="13"/>
  <c r="B10" i="13"/>
  <c r="E9" i="13"/>
  <c r="C9" i="13"/>
  <c r="B9" i="13"/>
  <c r="F8" i="13"/>
  <c r="E8" i="13"/>
  <c r="D8" i="13"/>
  <c r="C8" i="13"/>
  <c r="B8" i="13"/>
  <c r="E7" i="13"/>
  <c r="C7" i="13"/>
  <c r="E6" i="13"/>
  <c r="C6" i="13"/>
  <c r="B5" i="13"/>
  <c r="B6" i="13"/>
  <c r="F5" i="13"/>
  <c r="E5" i="13"/>
  <c r="D5" i="13"/>
  <c r="C5" i="13"/>
  <c r="F22" i="13"/>
  <c r="F28" i="10"/>
  <c r="F27" i="10"/>
  <c r="F25" i="10"/>
  <c r="F24" i="10"/>
  <c r="F20" i="10"/>
  <c r="F17" i="10"/>
  <c r="F16" i="10"/>
  <c r="F12" i="10"/>
  <c r="F11" i="10"/>
  <c r="F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D28" i="10"/>
  <c r="D27" i="10"/>
  <c r="D25" i="10"/>
  <c r="D24" i="10"/>
  <c r="D22" i="10"/>
  <c r="D20" i="10"/>
  <c r="D17" i="10"/>
  <c r="D12" i="10"/>
  <c r="D11" i="10"/>
  <c r="D8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B8" i="10"/>
  <c r="B5" i="10"/>
  <c r="AD20" i="7"/>
  <c r="E32" i="4"/>
  <c r="B9" i="9" s="1"/>
  <c r="F9" i="9" s="1"/>
  <c r="F22" i="10"/>
  <c r="G29" i="10"/>
  <c r="Z29" i="1"/>
  <c r="Z20" i="7"/>
  <c r="T14" i="8"/>
  <c r="AE32" i="6"/>
  <c r="AF32" i="6"/>
  <c r="AA20" i="5"/>
  <c r="AB20" i="5"/>
  <c r="J32" i="6"/>
  <c r="J10" i="8" s="1"/>
  <c r="L20" i="7"/>
  <c r="L12" i="8" s="1"/>
  <c r="M20" i="7"/>
  <c r="M12" i="8" s="1"/>
  <c r="B20" i="7"/>
  <c r="B12" i="8" s="1"/>
  <c r="C20" i="7"/>
  <c r="C12" i="8" s="1"/>
  <c r="J20" i="7"/>
  <c r="J12" i="8" s="1"/>
  <c r="H20" i="7"/>
  <c r="G20" i="7"/>
  <c r="G12" i="8" s="1"/>
  <c r="O32" i="6"/>
  <c r="O10" i="8" s="1"/>
  <c r="M32" i="6"/>
  <c r="M10" i="8" s="1"/>
  <c r="L32" i="6"/>
  <c r="L10" i="8" s="1"/>
  <c r="G32" i="6"/>
  <c r="H32" i="6"/>
  <c r="H10" i="8" s="1"/>
  <c r="L29" i="1"/>
  <c r="L32" i="4"/>
  <c r="L6" i="8" s="1"/>
  <c r="L20" i="5"/>
  <c r="L8" i="8" s="1"/>
  <c r="O20" i="5"/>
  <c r="O8" i="8" s="1"/>
  <c r="M20" i="5"/>
  <c r="M8" i="8" s="1"/>
  <c r="M29" i="1"/>
  <c r="M4" i="8" s="1"/>
  <c r="M32" i="4"/>
  <c r="M6" i="8" s="1"/>
  <c r="R29" i="1"/>
  <c r="C13" i="9" s="1"/>
  <c r="G13" i="9" s="1"/>
  <c r="E29" i="1"/>
  <c r="E4" i="8" s="1"/>
  <c r="R20" i="5"/>
  <c r="C11" i="9" s="1"/>
  <c r="G11" i="9" s="1"/>
  <c r="E20" i="5"/>
  <c r="E8" i="8" s="1"/>
  <c r="R32" i="4"/>
  <c r="C9" i="9" s="1"/>
  <c r="G9" i="9" s="1"/>
  <c r="V20" i="7"/>
  <c r="E7" i="9" s="1"/>
  <c r="I7" i="9" s="1"/>
  <c r="T20" i="7"/>
  <c r="D7" i="9" s="1"/>
  <c r="H7" i="9" s="1"/>
  <c r="R20" i="7"/>
  <c r="C7" i="9" s="1"/>
  <c r="G7" i="9" s="1"/>
  <c r="E20" i="7"/>
  <c r="B7" i="9" s="1"/>
  <c r="F7" i="9" s="1"/>
  <c r="V32" i="6"/>
  <c r="E5" i="9" s="1"/>
  <c r="I5" i="9" s="1"/>
  <c r="R32" i="6"/>
  <c r="C5" i="9" s="1"/>
  <c r="G5" i="9" s="1"/>
  <c r="T32" i="6"/>
  <c r="D5" i="9" s="1"/>
  <c r="H5" i="9" s="1"/>
  <c r="E32" i="6"/>
  <c r="B5" i="9" s="1"/>
  <c r="F5" i="9" s="1"/>
  <c r="V20" i="5"/>
  <c r="C32" i="6"/>
  <c r="C10" i="8" s="1"/>
  <c r="B32" i="6"/>
  <c r="B10" i="8" s="1"/>
  <c r="C20" i="5"/>
  <c r="B20" i="5"/>
  <c r="B8" i="8" s="1"/>
  <c r="C32" i="4"/>
  <c r="C6" i="8" s="1"/>
  <c r="B32" i="4"/>
  <c r="B6" i="8" s="1"/>
  <c r="C29" i="1"/>
  <c r="C4" i="8" s="1"/>
  <c r="B29" i="1"/>
  <c r="B4" i="8" s="1"/>
  <c r="J20" i="5"/>
  <c r="J8" i="8" s="1"/>
  <c r="H20" i="5"/>
  <c r="H8" i="8" s="1"/>
  <c r="G20" i="5"/>
  <c r="G8" i="8" s="1"/>
  <c r="O32" i="4"/>
  <c r="O6" i="8" s="1"/>
  <c r="J32" i="4"/>
  <c r="J6" i="8" s="1"/>
  <c r="H32" i="4"/>
  <c r="H6" i="8" s="1"/>
  <c r="G32" i="4"/>
  <c r="O29" i="1"/>
  <c r="O4" i="8" s="1"/>
  <c r="J29" i="1"/>
  <c r="J4" i="8" s="1"/>
  <c r="H29" i="1"/>
  <c r="H4" i="8" s="1"/>
  <c r="G29" i="1"/>
  <c r="G4" i="8" s="1"/>
  <c r="X20" i="7"/>
  <c r="Y20" i="7"/>
  <c r="AA20" i="7"/>
  <c r="AB20" i="7"/>
  <c r="AC20" i="7"/>
  <c r="X32" i="6"/>
  <c r="Y32" i="6"/>
  <c r="AA32" i="6"/>
  <c r="AB32" i="6"/>
  <c r="AC32" i="6"/>
  <c r="Y32" i="4"/>
  <c r="X32" i="4"/>
  <c r="W32" i="4"/>
  <c r="T20" i="5"/>
  <c r="U20" i="5"/>
  <c r="W20" i="5"/>
  <c r="Y20" i="5"/>
  <c r="X20" i="5"/>
  <c r="U32" i="4"/>
  <c r="T32" i="4"/>
  <c r="U29" i="1"/>
  <c r="T29" i="1"/>
  <c r="Y29" i="1"/>
  <c r="X29" i="1"/>
  <c r="W29" i="1"/>
  <c r="S14" i="8"/>
  <c r="H9" i="10" l="1"/>
  <c r="E31" i="10"/>
  <c r="F31" i="10"/>
  <c r="H23" i="10"/>
  <c r="H19" i="10"/>
  <c r="C31" i="10"/>
  <c r="D31" i="10"/>
  <c r="H13" i="10"/>
  <c r="B31" i="13"/>
  <c r="G6" i="8"/>
  <c r="K6" i="8" s="1"/>
  <c r="G8" i="13"/>
  <c r="H18" i="10"/>
  <c r="G18" i="13"/>
  <c r="H17" i="10"/>
  <c r="H21" i="10"/>
  <c r="G21" i="13"/>
  <c r="D29" i="13"/>
  <c r="B11" i="9"/>
  <c r="F11" i="9" s="1"/>
  <c r="G27" i="13"/>
  <c r="G23" i="13"/>
  <c r="H14" i="10"/>
  <c r="D32" i="4"/>
  <c r="I20" i="7"/>
  <c r="S20" i="7"/>
  <c r="U20" i="7" s="1"/>
  <c r="W20" i="7" s="1"/>
  <c r="E12" i="8"/>
  <c r="F12" i="8" s="1"/>
  <c r="F31" i="13"/>
  <c r="P32" i="6"/>
  <c r="S32" i="6"/>
  <c r="E10" i="8"/>
  <c r="F10" i="8" s="1"/>
  <c r="E29" i="10"/>
  <c r="P20" i="5"/>
  <c r="P8" i="8"/>
  <c r="D20" i="5"/>
  <c r="Z32" i="4"/>
  <c r="V32" i="4"/>
  <c r="I32" i="4"/>
  <c r="D6" i="8"/>
  <c r="C29" i="10"/>
  <c r="C29" i="13"/>
  <c r="C31" i="13"/>
  <c r="B29" i="13"/>
  <c r="P29" i="1"/>
  <c r="H8" i="10"/>
  <c r="H20" i="10"/>
  <c r="H15" i="10"/>
  <c r="G26" i="13"/>
  <c r="H26" i="10"/>
  <c r="H10" i="10"/>
  <c r="G10" i="13"/>
  <c r="G15" i="13"/>
  <c r="G28" i="13"/>
  <c r="H6" i="10"/>
  <c r="E6" i="8"/>
  <c r="H24" i="10"/>
  <c r="G7" i="13"/>
  <c r="G9" i="13"/>
  <c r="G14" i="13"/>
  <c r="G19" i="13"/>
  <c r="G16" i="13"/>
  <c r="P6" i="8"/>
  <c r="N6" i="8"/>
  <c r="N32" i="4"/>
  <c r="P32" i="4"/>
  <c r="K32" i="4"/>
  <c r="S32" i="4"/>
  <c r="F32" i="4"/>
  <c r="N20" i="5"/>
  <c r="G13" i="13"/>
  <c r="G24" i="13"/>
  <c r="F8" i="8"/>
  <c r="G5" i="13"/>
  <c r="D31" i="13"/>
  <c r="K8" i="8"/>
  <c r="C8" i="8"/>
  <c r="D8" i="8" s="1"/>
  <c r="D29" i="10"/>
  <c r="H12" i="10"/>
  <c r="G20" i="13"/>
  <c r="G11" i="13"/>
  <c r="H28" i="10"/>
  <c r="K20" i="5"/>
  <c r="F20" i="5"/>
  <c r="N8" i="8"/>
  <c r="I8" i="8"/>
  <c r="I20" i="5"/>
  <c r="S20" i="5"/>
  <c r="H27" i="10"/>
  <c r="H11" i="10"/>
  <c r="H7" i="10"/>
  <c r="E31" i="13"/>
  <c r="G17" i="13"/>
  <c r="G25" i="13"/>
  <c r="H22" i="10"/>
  <c r="H5" i="10"/>
  <c r="H16" i="10"/>
  <c r="H25" i="10"/>
  <c r="W32" i="6"/>
  <c r="G22" i="13"/>
  <c r="P10" i="8"/>
  <c r="N10" i="8"/>
  <c r="N32" i="6"/>
  <c r="Z32" i="6"/>
  <c r="U32" i="6"/>
  <c r="O14" i="8"/>
  <c r="K32" i="6"/>
  <c r="I32" i="6"/>
  <c r="G10" i="8"/>
  <c r="F32" i="6"/>
  <c r="D10" i="8"/>
  <c r="D32" i="6"/>
  <c r="E29" i="13"/>
  <c r="N12" i="8"/>
  <c r="M14" i="8"/>
  <c r="N20" i="7"/>
  <c r="P20" i="7" s="1"/>
  <c r="P12" i="8"/>
  <c r="K20" i="7"/>
  <c r="J14" i="8"/>
  <c r="D12" i="8"/>
  <c r="H12" i="8"/>
  <c r="H14" i="8" s="1"/>
  <c r="F20" i="7"/>
  <c r="K12" i="8"/>
  <c r="G12" i="13"/>
  <c r="F29" i="13"/>
  <c r="D20" i="7"/>
  <c r="F29" i="10"/>
  <c r="S29" i="1"/>
  <c r="N29" i="1"/>
  <c r="L4" i="8"/>
  <c r="N4" i="8" s="1"/>
  <c r="K29" i="1"/>
  <c r="B29" i="10"/>
  <c r="I4" i="8"/>
  <c r="D4" i="8"/>
  <c r="B14" i="8"/>
  <c r="G6" i="13"/>
  <c r="D29" i="1"/>
  <c r="I29" i="1"/>
  <c r="F4" i="8"/>
  <c r="F29" i="1"/>
  <c r="K4" i="8"/>
  <c r="B13" i="9"/>
  <c r="F13" i="9" s="1"/>
  <c r="H31" i="10" l="1"/>
  <c r="I6" i="8"/>
  <c r="E14" i="8"/>
  <c r="F14" i="8" s="1"/>
  <c r="F6" i="8"/>
  <c r="G31" i="13"/>
  <c r="C14" i="8"/>
  <c r="D14" i="8" s="1"/>
  <c r="H29" i="10"/>
  <c r="K10" i="8"/>
  <c r="I10" i="8"/>
  <c r="G29" i="13"/>
  <c r="G14" i="8"/>
  <c r="K14" i="8" s="1"/>
  <c r="I12" i="8"/>
  <c r="L14" i="8"/>
  <c r="P4" i="8"/>
  <c r="I14" i="8" l="1"/>
  <c r="N14" i="8"/>
  <c r="P14" i="8"/>
</calcChain>
</file>

<file path=xl/sharedStrings.xml><?xml version="1.0" encoding="utf-8"?>
<sst xmlns="http://schemas.openxmlformats.org/spreadsheetml/2006/main" count="417" uniqueCount="111">
  <si>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</si>
  <si>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</si>
  <si>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</si>
  <si>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</si>
  <si>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</si>
  <si>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</si>
  <si>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</si>
  <si>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</si>
  <si>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</si>
  <si>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bestanden ohne wiederholer / réussi sans répétents%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</si>
  <si>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</si>
  <si>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</si>
  <si>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</si>
  <si>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</si>
  <si>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Praktische Arbeiten (PA) / Travaux pratiques (TP)</t>
  </si>
  <si>
    <t>Ф Prakt. Arbeiten / Travaux pratiques</t>
  </si>
  <si>
    <t>Automobiltechnik / technique automoblies</t>
  </si>
  <si>
    <t>Ф Berufskunde / Connais. profess.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</si>
  <si>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</si>
  <si>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</si>
  <si>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</si>
  <si>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</si>
  <si>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</si>
  <si>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</si>
  <si>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</si>
  <si>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</si>
  <si>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</si>
  <si>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</si>
  <si>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</si>
  <si>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</si>
  <si>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</si>
  <si>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</si>
  <si>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</si>
  <si>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</si>
  <si>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</si>
  <si>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</si>
  <si>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</si>
  <si>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</si>
  <si>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Erfahrungsnote ÜK / Note d'expérience CI</t>
  </si>
  <si>
    <t>Erfahrungsnote BK / Note d'expérience CP</t>
  </si>
  <si>
    <t>GL</t>
  </si>
  <si>
    <t>AT</t>
  </si>
  <si>
    <t>BE Emmental</t>
  </si>
  <si>
    <t>SZ</t>
  </si>
  <si>
    <t>Be</t>
  </si>
  <si>
    <t>SH</t>
  </si>
  <si>
    <t>Be Oberland</t>
  </si>
  <si>
    <t>UR</t>
  </si>
  <si>
    <t>Berufskunde (BK) / Connais. Prof. (CP)</t>
  </si>
  <si>
    <t>BK und PA (BK) / CP et TP</t>
  </si>
  <si>
    <t>NW,OW</t>
  </si>
  <si>
    <t>Beruf / profession</t>
  </si>
  <si>
    <t>Anzahl der Nichtbestandenen</t>
  </si>
  <si>
    <t>Praktische Arbeiten PA</t>
  </si>
  <si>
    <t>Berufskunde BK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</si>
  <si>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</si>
  <si>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</si>
  <si>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</si>
  <si>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</si>
  <si>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</si>
  <si>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</si>
  <si>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</si>
  <si>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</si>
  <si>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</si>
  <si>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Berufskunde (BK) / Connais. prof. (CP)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</si>
  <si>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</si>
  <si>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</si>
  <si>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</si>
  <si>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</si>
  <si>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</si>
  <si>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</si>
  <si>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</si>
  <si>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Ф Erfahrungsnote / Note d'epérience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</si>
  <si>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</si>
  <si>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</si>
  <si>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</si>
  <si>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</si>
  <si>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</si>
  <si>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</si>
  <si>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</si>
  <si>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</si>
  <si>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</si>
  <si>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</si>
  <si>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</si>
  <si>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</si>
  <si>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</si>
  <si>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</si>
  <si>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</si>
  <si>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</si>
  <si>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</si>
  <si>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</si>
  <si>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</si>
  <si>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</si>
  <si>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</si>
  <si>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</si>
  <si>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bestanden Wiederholer / réussi répétants %</t>
  </si>
  <si>
    <t>bestanden ohne Wiederholer / réussi sans répétents%</t>
  </si>
  <si>
    <t>bestanden ohne Wiederholer / réussi sans répétents %</t>
  </si>
  <si>
    <t>AG,BL,BS,SO</t>
  </si>
  <si>
    <t>Bildung</t>
  </si>
  <si>
    <t>Romandie</t>
  </si>
  <si>
    <t xml:space="preserve"> </t>
  </si>
  <si>
    <t>Schlussprüfungen / EFA 2020</t>
  </si>
  <si>
    <t>Statistik/Statistique Schlussprüfungen/Examen final 2020</t>
  </si>
  <si>
    <t>Statistik / Statistique 2020</t>
  </si>
  <si>
    <t>Total Bestandene QV technische Grundbildungen AGVS 2020</t>
  </si>
  <si>
    <t>Nombre de diplômés PQ formation technique de l'UPSA 2020</t>
  </si>
  <si>
    <t>Total Absolventen QV technische Grundbildungen AGVS 2020</t>
  </si>
  <si>
    <t>Nombre des candidats PQ formation technique de l'UPSA 2020</t>
  </si>
  <si>
    <t>Total BMS Absolventen und Zusatzausbildung AA-AF und AF-AM 2020</t>
  </si>
  <si>
    <t>Total maturité prof. et formation complémentaires AMA-MMA et MMA-MA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</si>
</sst>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3" fillId="0" borderId="6" xfId="0" applyFont="1" applyBorder="1"/>
    <xf numFmtId="164" fontId="0" fillId="0" borderId="7" xfId="0" applyNumberForma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4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/>
    <xf numFmtId="0" fontId="26" fillId="0" borderId="6" xfId="0" applyFont="1" applyBorder="1"/>
    <xf numFmtId="0" fontId="21" fillId="0" borderId="8" xfId="0" applyFont="1" applyBorder="1"/>
    <xf numFmtId="164" fontId="0" fillId="0" borderId="4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164" fontId="30" fillId="3" borderId="7" xfId="0" applyNumberFormat="1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164" fontId="31" fillId="10" borderId="7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13" fillId="12" borderId="10" xfId="0" applyFont="1" applyFill="1" applyBorder="1"/>
    <xf numFmtId="0" fontId="25" fillId="12" borderId="11" xfId="0" applyFont="1" applyFill="1" applyBorder="1" applyAlignment="1">
      <alignment horizontal="center" vertical="center"/>
    </xf>
    <xf numFmtId="164" fontId="14" fillId="12" borderId="11" xfId="0" applyNumberFormat="1" applyFont="1" applyFill="1" applyBorder="1" applyAlignment="1">
      <alignment horizontal="center" vertical="center"/>
    </xf>
    <xf numFmtId="164" fontId="14" fillId="12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/>
    </xf>
    <xf numFmtId="0" fontId="20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1" fontId="15" fillId="4" borderId="7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6" fillId="5" borderId="7" xfId="0" applyNumberFormat="1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/>
    </xf>
    <xf numFmtId="1" fontId="15" fillId="11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13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27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" fontId="28" fillId="6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14" borderId="1" xfId="0" applyFont="1" applyFill="1" applyBorder="1" applyProtection="1"/>
    <xf numFmtId="1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1" fontId="1" fillId="0" borderId="0" xfId="0" applyNumberFormat="1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32" fillId="4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3" fillId="0" borderId="8" xfId="0" applyFont="1" applyBorder="1"/>
    <xf numFmtId="0" fontId="32" fillId="7" borderId="7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7" xfId="0" applyFont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0" fillId="0" borderId="0" xfId="0" applyNumberFormat="1" applyAlignment="1">
      <alignment horizontal="center"/>
    </xf>
    <xf numFmtId="0" fontId="1" fillId="0" borderId="0" xfId="0" applyFont="1" applyProtection="1"/>
    <xf numFmtId="1" fontId="0" fillId="0" borderId="0" xfId="0" applyNumberFormat="1" applyAlignment="1" applyProtection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8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/>
    <xf numFmtId="0" fontId="8" fillId="15" borderId="1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6" fillId="0" borderId="0" xfId="0" applyFont="1" applyAlignment="1">
      <alignment horizontal="left" vertical="center" indent="4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F0-47DE-A5F4-F3E6BA385A0F}"/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F0-47DE-A5F4-F3E6BA38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925128"/>
        <c:axId val="188829720"/>
        <c:axId val="0"/>
      </c:bar3DChart>
      <c:catAx>
        <c:axId val="38692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88829720"/>
        <c:crosses val="autoZero"/>
        <c:auto val="1"/>
        <c:lblAlgn val="ctr"/>
        <c:lblOffset val="100"/>
        <c:noMultiLvlLbl val="0"/>
      </c:catAx>
      <c:valAx>
        <c:axId val="188829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86925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</xdr:row>
      <xdr:rowOff>0</xdr:rowOff>
    </xdr:from>
    <xdr:to>
      <xdr:col>25</xdr:col>
      <xdr:colOff>247650</xdr:colOff>
      <xdr:row>4</xdr:row>
      <xdr:rowOff>95250</xdr:rowOff>
    </xdr:to>
    <xdr:pic>
      <xdr:nvPicPr>
        <xdr:cNvPr id="1180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104775</xdr:rowOff>
    </xdr:from>
    <xdr:to>
      <xdr:col>25</xdr:col>
      <xdr:colOff>266700</xdr:colOff>
      <xdr:row>4</xdr:row>
      <xdr:rowOff>38100</xdr:rowOff>
    </xdr:to>
    <xdr:pic>
      <xdr:nvPicPr>
        <xdr:cNvPr id="2203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0477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85725</xdr:rowOff>
    </xdr:from>
    <xdr:to>
      <xdr:col>26</xdr:col>
      <xdr:colOff>9525</xdr:colOff>
      <xdr:row>4</xdr:row>
      <xdr:rowOff>19050</xdr:rowOff>
    </xdr:to>
    <xdr:pic>
      <xdr:nvPicPr>
        <xdr:cNvPr id="3227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5725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11</xdr:row>
      <xdr:rowOff>219075</xdr:rowOff>
    </xdr:to>
    <xdr:graphicFrame macro="">
      <xdr:nvGraphicFramePr>
        <xdr:cNvPr id="624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WhiteSpace="0" zoomScale="120" zoomScaleNormal="120" zoomScaleSheetLayoutView="115" workbookViewId="0">
      <pane ySplit="7" topLeftCell="A14" activePane="bottomLeft" state="frozen"/>
      <selection pane="bottomLeft" activeCell="X33" sqref="X33"/>
    </sheetView>
  </sheetViews>
  <sheetFormatPr baseColWidth="10" defaultRowHeight="12.75" x14ac:dyDescent="0.2"/>
  <cols>
    <col min="1" max="1" width="10.28515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6.7109375" bestFit="1" customWidth="1"/>
    <col min="17" max="25" width="4.7109375" customWidth="1"/>
    <col min="26" max="26" width="4.85546875" customWidth="1"/>
  </cols>
  <sheetData>
    <row r="1" spans="1:26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" t="s">
        <v>102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7" t="s">
        <v>36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2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97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</row>
    <row r="8" spans="1:26" x14ac:dyDescent="0.2">
      <c r="A8" s="166" t="s">
        <v>18</v>
      </c>
      <c r="B8" s="25">
        <v>31</v>
      </c>
      <c r="C8" s="26">
        <v>30</v>
      </c>
      <c r="D8" s="26">
        <f t="shared" ref="D8" si="0">SUM(100/B8)*C8</f>
        <v>96.774193548387089</v>
      </c>
      <c r="E8" s="26">
        <f t="shared" ref="E8:E9" si="1">B8-C8</f>
        <v>1</v>
      </c>
      <c r="F8" s="26">
        <f t="shared" ref="F8:F9" si="2">SUM(100/B8)*E8</f>
        <v>3.225806451612903</v>
      </c>
      <c r="G8" s="26">
        <v>27</v>
      </c>
      <c r="H8" s="26">
        <v>26</v>
      </c>
      <c r="I8" s="26">
        <f t="shared" ref="I8:I9" si="3">SUM(100/G8)*H8</f>
        <v>96.296296296296291</v>
      </c>
      <c r="J8" s="26">
        <f t="shared" ref="J8:J9" si="4">G8-H8</f>
        <v>1</v>
      </c>
      <c r="K8" s="26">
        <f t="shared" ref="K8:K9" si="5">SUM(100/G8)*J8</f>
        <v>3.7037037037037037</v>
      </c>
      <c r="L8" s="26">
        <v>4</v>
      </c>
      <c r="M8" s="26">
        <v>4</v>
      </c>
      <c r="N8" s="26">
        <f t="shared" ref="N8" si="6">SUM(100/L8)*M8</f>
        <v>100</v>
      </c>
      <c r="O8" s="165"/>
      <c r="P8" s="165"/>
      <c r="Q8" s="28"/>
      <c r="R8" s="29">
        <v>1</v>
      </c>
      <c r="S8" s="25">
        <f t="shared" ref="S8" si="7">(100/E8)*R8</f>
        <v>100</v>
      </c>
      <c r="T8" s="27"/>
      <c r="U8" s="30"/>
      <c r="V8" s="30" t="e">
        <f t="shared" ref="V8:V9" si="8">AVERAGE(T8:U8)</f>
        <v>#DIV/0!</v>
      </c>
      <c r="W8" s="23"/>
      <c r="X8" s="30"/>
      <c r="Y8" s="30"/>
      <c r="Z8" s="31">
        <f t="shared" ref="Z8:Z9" si="9">AVERAGE(X8*0.3+Y8*0.7)</f>
        <v>0</v>
      </c>
    </row>
    <row r="9" spans="1:26" x14ac:dyDescent="0.2">
      <c r="A9" s="166" t="s">
        <v>74</v>
      </c>
      <c r="B9" s="25">
        <v>26</v>
      </c>
      <c r="C9" s="26">
        <v>24</v>
      </c>
      <c r="D9" s="26">
        <f>SUM(100/B9)*C9</f>
        <v>92.307692307692307</v>
      </c>
      <c r="E9" s="26">
        <f t="shared" si="1"/>
        <v>2</v>
      </c>
      <c r="F9" s="26">
        <f t="shared" si="2"/>
        <v>7.6923076923076925</v>
      </c>
      <c r="G9" s="26">
        <v>26</v>
      </c>
      <c r="H9" s="26">
        <v>24</v>
      </c>
      <c r="I9" s="26">
        <f t="shared" si="3"/>
        <v>92.307692307692307</v>
      </c>
      <c r="J9" s="26">
        <f t="shared" si="4"/>
        <v>2</v>
      </c>
      <c r="K9" s="26">
        <f t="shared" si="5"/>
        <v>7.6923076923076925</v>
      </c>
      <c r="L9" s="165"/>
      <c r="M9" s="165"/>
      <c r="N9" s="165"/>
      <c r="O9" s="165"/>
      <c r="P9" s="165"/>
      <c r="Q9" s="28"/>
      <c r="R9" s="29">
        <v>2</v>
      </c>
      <c r="S9" s="25">
        <f t="shared" ref="S9" si="10">(100/E9)*R9</f>
        <v>100</v>
      </c>
      <c r="T9" s="27"/>
      <c r="U9" s="30"/>
      <c r="V9" s="30" t="e">
        <f t="shared" si="8"/>
        <v>#DIV/0!</v>
      </c>
      <c r="W9" s="23"/>
      <c r="X9" s="30"/>
      <c r="Y9" s="30"/>
      <c r="Z9" s="31">
        <f t="shared" si="9"/>
        <v>0</v>
      </c>
    </row>
    <row r="10" spans="1:26" x14ac:dyDescent="0.2">
      <c r="A10" s="166" t="s">
        <v>19</v>
      </c>
      <c r="B10" s="25">
        <v>9</v>
      </c>
      <c r="C10" s="26">
        <v>9</v>
      </c>
      <c r="D10" s="26">
        <f t="shared" ref="D10:D28" si="11">SUM(100/B10)*C10</f>
        <v>100</v>
      </c>
      <c r="E10" s="165"/>
      <c r="F10" s="165"/>
      <c r="G10" s="26">
        <v>9</v>
      </c>
      <c r="H10" s="26">
        <v>9</v>
      </c>
      <c r="I10" s="26">
        <f t="shared" ref="I10:I28" si="12">SUM(100/G10)*H10</f>
        <v>100</v>
      </c>
      <c r="J10" s="165"/>
      <c r="K10" s="165"/>
      <c r="L10" s="165"/>
      <c r="M10" s="165"/>
      <c r="N10" s="165"/>
      <c r="O10" s="165"/>
      <c r="P10" s="165"/>
      <c r="Q10" s="28"/>
      <c r="R10" s="167"/>
      <c r="S10" s="165"/>
      <c r="T10" s="27"/>
      <c r="U10" s="30"/>
      <c r="V10" s="30" t="e">
        <f t="shared" ref="V10:V28" si="13">AVERAGE(T10:U10)</f>
        <v>#DIV/0!</v>
      </c>
      <c r="W10" s="23"/>
      <c r="X10" s="30"/>
      <c r="Y10" s="30"/>
      <c r="Z10" s="31">
        <f t="shared" ref="Z10:Z28" si="14">AVERAGE(X10*0.3+Y10*0.7)</f>
        <v>0</v>
      </c>
    </row>
    <row r="11" spans="1:26" x14ac:dyDescent="0.2">
      <c r="A11" s="9" t="s">
        <v>20</v>
      </c>
      <c r="B11" s="25">
        <v>16</v>
      </c>
      <c r="C11" s="26">
        <v>14</v>
      </c>
      <c r="D11" s="26">
        <f t="shared" si="11"/>
        <v>87.5</v>
      </c>
      <c r="E11" s="26">
        <f t="shared" ref="E11:E27" si="15">B11-C11</f>
        <v>2</v>
      </c>
      <c r="F11" s="26">
        <f t="shared" ref="F11:F27" si="16">SUM(100/B11)*E11</f>
        <v>12.5</v>
      </c>
      <c r="G11" s="26">
        <v>15</v>
      </c>
      <c r="H11" s="26">
        <v>13</v>
      </c>
      <c r="I11" s="26">
        <f t="shared" si="12"/>
        <v>86.666666666666671</v>
      </c>
      <c r="J11" s="26">
        <f t="shared" ref="J11:J27" si="17">G11-H11</f>
        <v>2</v>
      </c>
      <c r="K11" s="26">
        <f t="shared" ref="K11:K27" si="18">SUM(100/G11)*J11</f>
        <v>13.333333333333334</v>
      </c>
      <c r="L11" s="26">
        <v>1</v>
      </c>
      <c r="M11" s="26">
        <v>1</v>
      </c>
      <c r="N11" s="26">
        <f t="shared" ref="N11:N28" si="19">SUM(100/L11)*M11</f>
        <v>100</v>
      </c>
      <c r="O11" s="26">
        <f t="shared" ref="O11:O25" si="20">L11-M11</f>
        <v>0</v>
      </c>
      <c r="P11" s="26">
        <f t="shared" ref="P11:P25" si="21">SUM(100/L11)*O11</f>
        <v>0</v>
      </c>
      <c r="Q11" s="28"/>
      <c r="R11" s="29">
        <v>2</v>
      </c>
      <c r="S11" s="25">
        <f t="shared" ref="S11:S27" si="22">(100/E11)*R11</f>
        <v>100</v>
      </c>
      <c r="T11" s="27"/>
      <c r="U11" s="30"/>
      <c r="V11" s="30" t="e">
        <f t="shared" si="13"/>
        <v>#DIV/0!</v>
      </c>
      <c r="W11" s="23"/>
      <c r="X11" s="30"/>
      <c r="Y11" s="30"/>
      <c r="Z11" s="31">
        <f t="shared" si="14"/>
        <v>0</v>
      </c>
    </row>
    <row r="12" spans="1:26" x14ac:dyDescent="0.2">
      <c r="A12" s="9" t="s">
        <v>21</v>
      </c>
      <c r="B12" s="25">
        <v>3</v>
      </c>
      <c r="C12" s="26">
        <v>3</v>
      </c>
      <c r="D12" s="26">
        <f t="shared" si="11"/>
        <v>100</v>
      </c>
      <c r="E12" s="26">
        <f t="shared" si="15"/>
        <v>0</v>
      </c>
      <c r="F12" s="26">
        <f t="shared" si="16"/>
        <v>0</v>
      </c>
      <c r="G12" s="26">
        <v>3</v>
      </c>
      <c r="H12" s="26">
        <v>3</v>
      </c>
      <c r="I12" s="26">
        <f t="shared" si="12"/>
        <v>100</v>
      </c>
      <c r="J12" s="165"/>
      <c r="K12" s="165"/>
      <c r="L12" s="165"/>
      <c r="M12" s="165"/>
      <c r="N12" s="165"/>
      <c r="O12" s="165"/>
      <c r="P12" s="165"/>
      <c r="Q12" s="28"/>
      <c r="R12" s="167"/>
      <c r="S12" s="165"/>
      <c r="T12" s="27"/>
      <c r="U12" s="30"/>
      <c r="V12" s="30" t="e">
        <f t="shared" si="13"/>
        <v>#DIV/0!</v>
      </c>
      <c r="W12" s="23"/>
      <c r="X12" s="30"/>
      <c r="Y12" s="30"/>
      <c r="Z12" s="31">
        <f t="shared" si="14"/>
        <v>0</v>
      </c>
    </row>
    <row r="13" spans="1:26" x14ac:dyDescent="0.2">
      <c r="A13" s="13" t="s">
        <v>22</v>
      </c>
      <c r="B13" s="25">
        <v>12</v>
      </c>
      <c r="C13" s="26">
        <v>12</v>
      </c>
      <c r="D13" s="26">
        <f t="shared" si="11"/>
        <v>100</v>
      </c>
      <c r="E13" s="26">
        <f t="shared" si="15"/>
        <v>0</v>
      </c>
      <c r="F13" s="26">
        <f t="shared" si="16"/>
        <v>0</v>
      </c>
      <c r="G13" s="26">
        <v>12</v>
      </c>
      <c r="H13" s="26">
        <v>12</v>
      </c>
      <c r="I13" s="26">
        <f t="shared" si="12"/>
        <v>100</v>
      </c>
      <c r="J13" s="165"/>
      <c r="K13" s="165"/>
      <c r="L13" s="165"/>
      <c r="M13" s="165"/>
      <c r="N13" s="165"/>
      <c r="O13" s="165"/>
      <c r="P13" s="165"/>
      <c r="Q13" s="28"/>
      <c r="R13" s="167"/>
      <c r="S13" s="165"/>
      <c r="T13" s="27"/>
      <c r="U13" s="30"/>
      <c r="V13" s="30" t="e">
        <f t="shared" si="13"/>
        <v>#DIV/0!</v>
      </c>
      <c r="W13" s="23"/>
      <c r="X13" s="30"/>
      <c r="Y13" s="30"/>
      <c r="Z13" s="31">
        <f t="shared" si="14"/>
        <v>0</v>
      </c>
    </row>
    <row r="14" spans="1:26" x14ac:dyDescent="0.2">
      <c r="A14" s="160" t="s">
        <v>23</v>
      </c>
      <c r="B14" s="25">
        <v>7</v>
      </c>
      <c r="C14" s="26">
        <v>6</v>
      </c>
      <c r="D14" s="26">
        <f t="shared" si="11"/>
        <v>85.714285714285722</v>
      </c>
      <c r="E14" s="26">
        <f t="shared" si="15"/>
        <v>1</v>
      </c>
      <c r="F14" s="26">
        <f t="shared" si="16"/>
        <v>14.285714285714286</v>
      </c>
      <c r="G14" s="26">
        <v>7</v>
      </c>
      <c r="H14" s="26">
        <v>6</v>
      </c>
      <c r="I14" s="26">
        <f t="shared" si="12"/>
        <v>85.714285714285722</v>
      </c>
      <c r="J14" s="26">
        <f t="shared" si="17"/>
        <v>1</v>
      </c>
      <c r="K14" s="26">
        <f t="shared" si="18"/>
        <v>14.285714285714286</v>
      </c>
      <c r="L14" s="165"/>
      <c r="M14" s="165"/>
      <c r="N14" s="165"/>
      <c r="O14" s="165"/>
      <c r="P14" s="165"/>
      <c r="Q14" s="28"/>
      <c r="R14" s="29">
        <v>1</v>
      </c>
      <c r="S14" s="25">
        <f t="shared" si="22"/>
        <v>100</v>
      </c>
      <c r="T14" s="27"/>
      <c r="U14" s="30"/>
      <c r="V14" s="30" t="e">
        <f t="shared" si="13"/>
        <v>#DIV/0!</v>
      </c>
      <c r="W14" s="23"/>
      <c r="X14" s="30"/>
      <c r="Y14" s="30"/>
      <c r="Z14" s="31">
        <f t="shared" si="14"/>
        <v>0</v>
      </c>
    </row>
    <row r="15" spans="1:26" x14ac:dyDescent="0.2">
      <c r="A15" s="160" t="s">
        <v>40</v>
      </c>
      <c r="B15" s="25">
        <v>8</v>
      </c>
      <c r="C15" s="26">
        <v>8</v>
      </c>
      <c r="D15" s="26">
        <f t="shared" si="11"/>
        <v>100</v>
      </c>
      <c r="E15" s="165"/>
      <c r="F15" s="165"/>
      <c r="G15" s="26">
        <v>7</v>
      </c>
      <c r="H15" s="26">
        <v>7</v>
      </c>
      <c r="I15" s="26">
        <f t="shared" si="12"/>
        <v>100</v>
      </c>
      <c r="J15" s="165"/>
      <c r="K15" s="165"/>
      <c r="L15" s="26">
        <v>1</v>
      </c>
      <c r="M15" s="26">
        <v>1</v>
      </c>
      <c r="N15" s="26">
        <f t="shared" si="19"/>
        <v>100</v>
      </c>
      <c r="O15" s="165"/>
      <c r="P15" s="165"/>
      <c r="Q15" s="28"/>
      <c r="R15" s="167"/>
      <c r="S15" s="165"/>
      <c r="T15" s="27"/>
      <c r="U15" s="30"/>
      <c r="V15" s="30" t="e">
        <f t="shared" si="13"/>
        <v>#DIV/0!</v>
      </c>
      <c r="W15" s="23"/>
      <c r="X15" s="30"/>
      <c r="Y15" s="30"/>
      <c r="Z15" s="31">
        <f t="shared" si="14"/>
        <v>0</v>
      </c>
    </row>
    <row r="16" spans="1:26" x14ac:dyDescent="0.2">
      <c r="A16" s="160" t="s">
        <v>24</v>
      </c>
      <c r="B16" s="25">
        <v>10</v>
      </c>
      <c r="C16" s="26">
        <v>7</v>
      </c>
      <c r="D16" s="26">
        <f t="shared" si="11"/>
        <v>70</v>
      </c>
      <c r="E16" s="26">
        <f t="shared" si="15"/>
        <v>3</v>
      </c>
      <c r="F16" s="26">
        <f t="shared" si="16"/>
        <v>30</v>
      </c>
      <c r="G16" s="26">
        <v>9</v>
      </c>
      <c r="H16" s="26">
        <v>6</v>
      </c>
      <c r="I16" s="26">
        <f t="shared" si="12"/>
        <v>66.666666666666657</v>
      </c>
      <c r="J16" s="26">
        <f t="shared" si="17"/>
        <v>3</v>
      </c>
      <c r="K16" s="26">
        <f t="shared" si="18"/>
        <v>33.333333333333329</v>
      </c>
      <c r="L16" s="26">
        <v>1</v>
      </c>
      <c r="M16" s="26">
        <v>1</v>
      </c>
      <c r="N16" s="26">
        <f t="shared" si="19"/>
        <v>100</v>
      </c>
      <c r="O16" s="165"/>
      <c r="P16" s="165"/>
      <c r="Q16" s="28"/>
      <c r="R16" s="29">
        <v>3</v>
      </c>
      <c r="S16" s="25">
        <f t="shared" si="22"/>
        <v>100</v>
      </c>
      <c r="T16" s="27"/>
      <c r="U16" s="30"/>
      <c r="V16" s="30" t="e">
        <f t="shared" si="13"/>
        <v>#DIV/0!</v>
      </c>
      <c r="W16" s="23"/>
      <c r="X16" s="30"/>
      <c r="Y16" s="30"/>
      <c r="Z16" s="31">
        <f t="shared" si="14"/>
        <v>0</v>
      </c>
    </row>
    <row r="17" spans="1:26" x14ac:dyDescent="0.2">
      <c r="A17" s="160" t="s">
        <v>73</v>
      </c>
      <c r="B17" s="25">
        <v>4</v>
      </c>
      <c r="C17" s="26">
        <v>4</v>
      </c>
      <c r="D17" s="26">
        <f t="shared" si="11"/>
        <v>100</v>
      </c>
      <c r="E17" s="165"/>
      <c r="F17" s="165"/>
      <c r="G17" s="26">
        <v>4</v>
      </c>
      <c r="H17" s="26">
        <v>4</v>
      </c>
      <c r="I17" s="26">
        <f t="shared" si="12"/>
        <v>100</v>
      </c>
      <c r="J17" s="165"/>
      <c r="K17" s="165"/>
      <c r="L17" s="165"/>
      <c r="M17" s="165"/>
      <c r="N17" s="165"/>
      <c r="O17" s="165"/>
      <c r="P17" s="165"/>
      <c r="Q17" s="28"/>
      <c r="R17" s="167"/>
      <c r="S17" s="165"/>
      <c r="T17" s="27"/>
      <c r="U17" s="30"/>
      <c r="V17" s="30" t="e">
        <f t="shared" si="13"/>
        <v>#DIV/0!</v>
      </c>
      <c r="W17" s="23"/>
      <c r="X17" s="30"/>
      <c r="Y17" s="30"/>
      <c r="Z17" s="31">
        <f t="shared" si="14"/>
        <v>0</v>
      </c>
    </row>
    <row r="18" spans="1:26" x14ac:dyDescent="0.2">
      <c r="A18" s="160" t="s">
        <v>25</v>
      </c>
      <c r="B18" s="25">
        <v>6</v>
      </c>
      <c r="C18" s="26">
        <v>6</v>
      </c>
      <c r="D18" s="26">
        <f t="shared" ref="D18" si="23">SUM(100/B18)*C18</f>
        <v>100</v>
      </c>
      <c r="E18" s="165"/>
      <c r="F18" s="165"/>
      <c r="G18" s="26">
        <v>4</v>
      </c>
      <c r="H18" s="26">
        <v>4</v>
      </c>
      <c r="I18" s="26">
        <f t="shared" ref="I18" si="24">SUM(100/G18)*H18</f>
        <v>100</v>
      </c>
      <c r="J18" s="165"/>
      <c r="K18" s="165"/>
      <c r="L18" s="26">
        <v>2</v>
      </c>
      <c r="M18" s="26">
        <v>2</v>
      </c>
      <c r="N18" s="26">
        <f t="shared" ref="N18" si="25">SUM(100/L18)*M18</f>
        <v>100</v>
      </c>
      <c r="O18" s="165"/>
      <c r="P18" s="165"/>
      <c r="Q18" s="28"/>
      <c r="R18" s="167"/>
      <c r="S18" s="165"/>
      <c r="T18" s="27"/>
      <c r="U18" s="30"/>
      <c r="V18" s="30" t="e">
        <f t="shared" ref="V18" si="26">AVERAGE(T18:U18)</f>
        <v>#DIV/0!</v>
      </c>
      <c r="W18" s="23"/>
      <c r="X18" s="30"/>
      <c r="Y18" s="30"/>
      <c r="Z18" s="31">
        <f t="shared" ref="Z18" si="27">AVERAGE(X18*0.3+Y18*0.7)</f>
        <v>0</v>
      </c>
    </row>
    <row r="19" spans="1:26" x14ac:dyDescent="0.2">
      <c r="A19" s="160" t="s">
        <v>93</v>
      </c>
      <c r="B19" s="25">
        <v>26</v>
      </c>
      <c r="C19" s="26">
        <v>24</v>
      </c>
      <c r="D19" s="26">
        <f t="shared" si="11"/>
        <v>92.307692307692307</v>
      </c>
      <c r="E19" s="26">
        <f t="shared" si="15"/>
        <v>2</v>
      </c>
      <c r="F19" s="26">
        <f t="shared" si="16"/>
        <v>7.6923076923076925</v>
      </c>
      <c r="G19" s="26">
        <v>26</v>
      </c>
      <c r="H19" s="26">
        <v>24</v>
      </c>
      <c r="I19" s="26">
        <f t="shared" si="12"/>
        <v>92.307692307692307</v>
      </c>
      <c r="J19" s="26">
        <f t="shared" si="17"/>
        <v>2</v>
      </c>
      <c r="K19" s="26">
        <f t="shared" si="18"/>
        <v>7.6923076923076925</v>
      </c>
      <c r="L19" s="165"/>
      <c r="M19" s="165"/>
      <c r="N19" s="165"/>
      <c r="O19" s="165"/>
      <c r="P19" s="165"/>
      <c r="Q19" s="28"/>
      <c r="R19" s="29">
        <v>2</v>
      </c>
      <c r="S19" s="25">
        <f t="shared" si="22"/>
        <v>100</v>
      </c>
      <c r="T19" s="27"/>
      <c r="U19" s="30"/>
      <c r="V19" s="30" t="e">
        <f t="shared" si="13"/>
        <v>#DIV/0!</v>
      </c>
      <c r="W19" s="23"/>
      <c r="X19" s="30"/>
      <c r="Y19" s="30"/>
      <c r="Z19" s="31">
        <f t="shared" si="14"/>
        <v>0</v>
      </c>
    </row>
    <row r="20" spans="1:26" x14ac:dyDescent="0.2">
      <c r="A20" s="160" t="s">
        <v>45</v>
      </c>
      <c r="B20" s="25">
        <v>6</v>
      </c>
      <c r="C20" s="26">
        <v>4</v>
      </c>
      <c r="D20" s="26">
        <f t="shared" ref="D20" si="28">SUM(100/B20)*C20</f>
        <v>66.666666666666671</v>
      </c>
      <c r="E20" s="26">
        <f t="shared" ref="E20" si="29">B20-C20</f>
        <v>2</v>
      </c>
      <c r="F20" s="26">
        <f t="shared" ref="F20" si="30">SUM(100/B20)*E20</f>
        <v>33.333333333333336</v>
      </c>
      <c r="G20" s="26">
        <v>6</v>
      </c>
      <c r="H20" s="26">
        <v>4</v>
      </c>
      <c r="I20" s="26">
        <f t="shared" ref="I20" si="31">SUM(100/G20)*H20</f>
        <v>66.666666666666671</v>
      </c>
      <c r="J20" s="26">
        <f t="shared" ref="J20" si="32">G20-H20</f>
        <v>2</v>
      </c>
      <c r="K20" s="26">
        <f t="shared" ref="K20" si="33">SUM(100/G20)*J20</f>
        <v>33.333333333333336</v>
      </c>
      <c r="L20" s="165"/>
      <c r="M20" s="165"/>
      <c r="N20" s="165"/>
      <c r="O20" s="165"/>
      <c r="P20" s="165"/>
      <c r="Q20" s="28"/>
      <c r="R20" s="29">
        <v>2</v>
      </c>
      <c r="S20" s="25">
        <f t="shared" ref="S20" si="34">(100/E20)*R20</f>
        <v>100</v>
      </c>
      <c r="T20" s="27"/>
      <c r="U20" s="30"/>
      <c r="V20" s="30" t="e">
        <f t="shared" ref="V20" si="35">AVERAGE(T20:U20)</f>
        <v>#DIV/0!</v>
      </c>
      <c r="W20" s="23"/>
      <c r="X20" s="30"/>
      <c r="Y20" s="30"/>
      <c r="Z20" s="31">
        <f t="shared" ref="Z20" si="36">AVERAGE(X20*0.3+Y20*0.7)</f>
        <v>0</v>
      </c>
    </row>
    <row r="21" spans="1:26" x14ac:dyDescent="0.2">
      <c r="A21" s="160" t="s">
        <v>27</v>
      </c>
      <c r="B21" s="25">
        <v>10</v>
      </c>
      <c r="C21" s="26">
        <v>9</v>
      </c>
      <c r="D21" s="26">
        <f t="shared" si="11"/>
        <v>90</v>
      </c>
      <c r="E21" s="26">
        <f t="shared" si="15"/>
        <v>1</v>
      </c>
      <c r="F21" s="26">
        <f t="shared" si="16"/>
        <v>10</v>
      </c>
      <c r="G21" s="26">
        <v>9</v>
      </c>
      <c r="H21" s="26">
        <v>9</v>
      </c>
      <c r="I21" s="26">
        <f t="shared" si="12"/>
        <v>100</v>
      </c>
      <c r="J21" s="165"/>
      <c r="K21" s="165"/>
      <c r="L21" s="26">
        <v>1</v>
      </c>
      <c r="M21" s="165"/>
      <c r="N21" s="165"/>
      <c r="O21" s="26">
        <f t="shared" si="20"/>
        <v>1</v>
      </c>
      <c r="P21" s="26">
        <f t="shared" si="21"/>
        <v>100</v>
      </c>
      <c r="Q21" s="28"/>
      <c r="R21" s="29">
        <v>1</v>
      </c>
      <c r="S21" s="25">
        <f t="shared" si="22"/>
        <v>100</v>
      </c>
      <c r="T21" s="27"/>
      <c r="U21" s="30"/>
      <c r="V21" s="30" t="e">
        <f t="shared" si="13"/>
        <v>#DIV/0!</v>
      </c>
      <c r="W21" s="23"/>
      <c r="X21" s="30"/>
      <c r="Y21" s="30"/>
      <c r="Z21" s="31">
        <f t="shared" si="14"/>
        <v>0</v>
      </c>
    </row>
    <row r="22" spans="1:26" x14ac:dyDescent="0.2">
      <c r="A22" s="160" t="s">
        <v>28</v>
      </c>
      <c r="B22" s="25">
        <v>20</v>
      </c>
      <c r="C22" s="26">
        <v>20</v>
      </c>
      <c r="D22" s="26">
        <f t="shared" si="11"/>
        <v>100</v>
      </c>
      <c r="E22" s="165"/>
      <c r="F22" s="165"/>
      <c r="G22" s="26">
        <v>20</v>
      </c>
      <c r="H22" s="26">
        <v>20</v>
      </c>
      <c r="I22" s="26">
        <f t="shared" si="12"/>
        <v>100</v>
      </c>
      <c r="J22" s="165"/>
      <c r="K22" s="165"/>
      <c r="L22" s="165"/>
      <c r="M22" s="165"/>
      <c r="N22" s="165"/>
      <c r="O22" s="165"/>
      <c r="P22" s="165"/>
      <c r="Q22" s="28"/>
      <c r="R22" s="167"/>
      <c r="S22" s="165"/>
      <c r="T22" s="27"/>
      <c r="U22" s="30"/>
      <c r="V22" s="30" t="e">
        <f t="shared" si="13"/>
        <v>#DIV/0!</v>
      </c>
      <c r="W22" s="23"/>
      <c r="X22" s="30"/>
      <c r="Y22" s="30"/>
      <c r="Z22" s="31">
        <f t="shared" si="14"/>
        <v>0</v>
      </c>
    </row>
    <row r="23" spans="1:26" x14ac:dyDescent="0.2">
      <c r="A23" s="160" t="s">
        <v>29</v>
      </c>
      <c r="B23" s="25">
        <v>13</v>
      </c>
      <c r="C23" s="26">
        <v>13</v>
      </c>
      <c r="D23" s="26">
        <f t="shared" si="11"/>
        <v>100</v>
      </c>
      <c r="E23" s="165"/>
      <c r="F23" s="165"/>
      <c r="G23" s="26">
        <v>12</v>
      </c>
      <c r="H23" s="26">
        <v>12</v>
      </c>
      <c r="I23" s="26">
        <f t="shared" si="12"/>
        <v>100</v>
      </c>
      <c r="J23" s="165"/>
      <c r="K23" s="165"/>
      <c r="L23" s="26">
        <v>1</v>
      </c>
      <c r="M23" s="26">
        <v>1</v>
      </c>
      <c r="N23" s="26">
        <f t="shared" si="19"/>
        <v>100</v>
      </c>
      <c r="O23" s="165"/>
      <c r="P23" s="165"/>
      <c r="Q23" s="28"/>
      <c r="R23" s="167"/>
      <c r="S23" s="165"/>
      <c r="T23" s="27"/>
      <c r="U23" s="30"/>
      <c r="V23" s="30" t="e">
        <f t="shared" si="13"/>
        <v>#DIV/0!</v>
      </c>
      <c r="W23" s="23"/>
      <c r="X23" s="30"/>
      <c r="Y23" s="30"/>
      <c r="Z23" s="31">
        <f t="shared" si="14"/>
        <v>0</v>
      </c>
    </row>
    <row r="24" spans="1:26" x14ac:dyDescent="0.2">
      <c r="A24" s="160" t="s">
        <v>30</v>
      </c>
      <c r="B24" s="25">
        <v>23</v>
      </c>
      <c r="C24" s="26">
        <v>22</v>
      </c>
      <c r="D24" s="26">
        <f t="shared" si="11"/>
        <v>95.65217391304347</v>
      </c>
      <c r="E24" s="26">
        <f t="shared" si="15"/>
        <v>1</v>
      </c>
      <c r="F24" s="26">
        <f t="shared" si="16"/>
        <v>4.3478260869565215</v>
      </c>
      <c r="G24" s="26">
        <v>23</v>
      </c>
      <c r="H24" s="26">
        <v>22</v>
      </c>
      <c r="I24" s="26">
        <f t="shared" si="12"/>
        <v>95.65217391304347</v>
      </c>
      <c r="J24" s="26">
        <f t="shared" si="17"/>
        <v>1</v>
      </c>
      <c r="K24" s="26">
        <f t="shared" si="18"/>
        <v>4.3478260869565215</v>
      </c>
      <c r="L24" s="165"/>
      <c r="M24" s="165"/>
      <c r="N24" s="165"/>
      <c r="O24" s="165"/>
      <c r="P24" s="165"/>
      <c r="Q24" s="28"/>
      <c r="R24" s="29">
        <v>1</v>
      </c>
      <c r="S24" s="25">
        <f t="shared" si="22"/>
        <v>100</v>
      </c>
      <c r="T24" s="27"/>
      <c r="U24" s="30"/>
      <c r="V24" s="30" t="e">
        <f t="shared" si="13"/>
        <v>#DIV/0!</v>
      </c>
      <c r="W24" s="23"/>
      <c r="X24" s="30"/>
      <c r="Y24" s="30"/>
      <c r="Z24" s="31">
        <f t="shared" si="14"/>
        <v>0</v>
      </c>
    </row>
    <row r="25" spans="1:26" x14ac:dyDescent="0.2">
      <c r="A25" s="160" t="s">
        <v>31</v>
      </c>
      <c r="B25" s="25">
        <v>17</v>
      </c>
      <c r="C25" s="26">
        <v>15</v>
      </c>
      <c r="D25" s="26">
        <f t="shared" si="11"/>
        <v>88.235294117647072</v>
      </c>
      <c r="E25" s="26">
        <f t="shared" si="15"/>
        <v>2</v>
      </c>
      <c r="F25" s="26">
        <f t="shared" si="16"/>
        <v>11.764705882352942</v>
      </c>
      <c r="G25" s="26">
        <v>16</v>
      </c>
      <c r="H25" s="26">
        <v>15</v>
      </c>
      <c r="I25" s="26">
        <f t="shared" si="12"/>
        <v>93.75</v>
      </c>
      <c r="J25" s="26">
        <f t="shared" si="17"/>
        <v>1</v>
      </c>
      <c r="K25" s="26">
        <f t="shared" si="18"/>
        <v>6.25</v>
      </c>
      <c r="L25" s="26">
        <v>1</v>
      </c>
      <c r="M25" s="165"/>
      <c r="N25" s="165"/>
      <c r="O25" s="26">
        <f t="shared" si="20"/>
        <v>1</v>
      </c>
      <c r="P25" s="26">
        <f t="shared" si="21"/>
        <v>100</v>
      </c>
      <c r="Q25" s="28"/>
      <c r="R25" s="29">
        <v>2</v>
      </c>
      <c r="S25" s="25">
        <f t="shared" si="22"/>
        <v>100</v>
      </c>
      <c r="T25" s="27"/>
      <c r="U25" s="30"/>
      <c r="V25" s="30" t="e">
        <f t="shared" si="13"/>
        <v>#DIV/0!</v>
      </c>
      <c r="W25" s="23"/>
      <c r="X25" s="30"/>
      <c r="Y25" s="30"/>
      <c r="Z25" s="31">
        <f t="shared" si="14"/>
        <v>0</v>
      </c>
    </row>
    <row r="26" spans="1:26" x14ac:dyDescent="0.2">
      <c r="A26" s="160" t="s">
        <v>32</v>
      </c>
      <c r="B26" s="25">
        <v>14</v>
      </c>
      <c r="C26" s="26">
        <v>13</v>
      </c>
      <c r="D26" s="26">
        <f t="shared" si="11"/>
        <v>92.857142857142861</v>
      </c>
      <c r="E26" s="26">
        <f t="shared" si="15"/>
        <v>1</v>
      </c>
      <c r="F26" s="26">
        <f t="shared" si="16"/>
        <v>7.1428571428571432</v>
      </c>
      <c r="G26" s="26">
        <v>14</v>
      </c>
      <c r="H26" s="26">
        <v>13</v>
      </c>
      <c r="I26" s="26">
        <f t="shared" si="12"/>
        <v>92.857142857142861</v>
      </c>
      <c r="J26" s="26">
        <f t="shared" si="17"/>
        <v>1</v>
      </c>
      <c r="K26" s="26">
        <f t="shared" si="18"/>
        <v>7.1428571428571432</v>
      </c>
      <c r="L26" s="165"/>
      <c r="M26" s="165"/>
      <c r="N26" s="165"/>
      <c r="O26" s="165"/>
      <c r="P26" s="165"/>
      <c r="Q26" s="28"/>
      <c r="R26" s="29">
        <v>1</v>
      </c>
      <c r="S26" s="25">
        <f t="shared" si="22"/>
        <v>100</v>
      </c>
      <c r="T26" s="27"/>
      <c r="U26" s="30"/>
      <c r="V26" s="30" t="e">
        <f t="shared" si="13"/>
        <v>#DIV/0!</v>
      </c>
      <c r="W26" s="23"/>
      <c r="X26" s="30"/>
      <c r="Y26" s="30"/>
      <c r="Z26" s="31">
        <f t="shared" si="14"/>
        <v>0</v>
      </c>
    </row>
    <row r="27" spans="1:26" x14ac:dyDescent="0.2">
      <c r="A27" s="160" t="s">
        <v>33</v>
      </c>
      <c r="B27" s="25">
        <v>53</v>
      </c>
      <c r="C27" s="26">
        <v>44</v>
      </c>
      <c r="D27" s="26">
        <f t="shared" si="11"/>
        <v>83.018867924528308</v>
      </c>
      <c r="E27" s="26">
        <f t="shared" si="15"/>
        <v>9</v>
      </c>
      <c r="F27" s="26">
        <f t="shared" si="16"/>
        <v>16.981132075471699</v>
      </c>
      <c r="G27" s="26">
        <v>49</v>
      </c>
      <c r="H27" s="26">
        <v>40</v>
      </c>
      <c r="I27" s="26">
        <f t="shared" si="12"/>
        <v>81.632653061224488</v>
      </c>
      <c r="J27" s="26">
        <f t="shared" si="17"/>
        <v>9</v>
      </c>
      <c r="K27" s="26">
        <f t="shared" si="18"/>
        <v>18.367346938775512</v>
      </c>
      <c r="L27" s="26">
        <v>4</v>
      </c>
      <c r="M27" s="26">
        <v>4</v>
      </c>
      <c r="N27" s="26">
        <f t="shared" si="19"/>
        <v>100</v>
      </c>
      <c r="O27" s="165"/>
      <c r="P27" s="165"/>
      <c r="Q27" s="28"/>
      <c r="R27" s="29">
        <v>9</v>
      </c>
      <c r="S27" s="25">
        <f t="shared" si="22"/>
        <v>100</v>
      </c>
      <c r="T27" s="27"/>
      <c r="U27" s="30"/>
      <c r="V27" s="30" t="e">
        <f t="shared" si="13"/>
        <v>#DIV/0!</v>
      </c>
      <c r="W27" s="23"/>
      <c r="X27" s="30"/>
      <c r="Y27" s="30"/>
      <c r="Z27" s="31">
        <f t="shared" si="14"/>
        <v>0</v>
      </c>
    </row>
    <row r="28" spans="1:26" x14ac:dyDescent="0.2">
      <c r="A28" s="160" t="s">
        <v>34</v>
      </c>
      <c r="B28" s="25">
        <v>19</v>
      </c>
      <c r="C28" s="26">
        <v>19</v>
      </c>
      <c r="D28" s="26">
        <f t="shared" si="11"/>
        <v>100</v>
      </c>
      <c r="E28" s="165"/>
      <c r="F28" s="165"/>
      <c r="G28" s="26">
        <v>16</v>
      </c>
      <c r="H28" s="26">
        <v>16</v>
      </c>
      <c r="I28" s="26">
        <f t="shared" si="12"/>
        <v>100</v>
      </c>
      <c r="J28" s="165"/>
      <c r="K28" s="165"/>
      <c r="L28" s="26">
        <v>3</v>
      </c>
      <c r="M28" s="26">
        <v>3</v>
      </c>
      <c r="N28" s="26">
        <f t="shared" si="19"/>
        <v>100</v>
      </c>
      <c r="O28" s="165"/>
      <c r="P28" s="165"/>
      <c r="Q28" s="28"/>
      <c r="R28" s="167"/>
      <c r="S28" s="165"/>
      <c r="T28" s="27"/>
      <c r="U28" s="30"/>
      <c r="V28" s="30" t="e">
        <f t="shared" si="13"/>
        <v>#DIV/0!</v>
      </c>
      <c r="W28" s="23"/>
      <c r="X28" s="30"/>
      <c r="Y28" s="30"/>
      <c r="Z28" s="31">
        <f t="shared" si="14"/>
        <v>0</v>
      </c>
    </row>
    <row r="29" spans="1:26" x14ac:dyDescent="0.2">
      <c r="A29" s="14" t="s">
        <v>35</v>
      </c>
      <c r="B29" s="15">
        <f>SUM(B8:B28)</f>
        <v>333</v>
      </c>
      <c r="C29" s="15">
        <f>SUM(C8:C28)</f>
        <v>306</v>
      </c>
      <c r="D29" s="34">
        <f>(100/B29)*C29</f>
        <v>91.891891891891888</v>
      </c>
      <c r="E29" s="15">
        <f>SUM(E8:E28)</f>
        <v>27</v>
      </c>
      <c r="F29" s="34">
        <f>(100/B29)*E29</f>
        <v>8.1081081081081088</v>
      </c>
      <c r="G29" s="15">
        <f>SUM(G8:G28)</f>
        <v>314</v>
      </c>
      <c r="H29" s="15">
        <f>SUM(H8:H28)</f>
        <v>289</v>
      </c>
      <c r="I29" s="34">
        <f>(100/G29)*H29</f>
        <v>92.038216560509554</v>
      </c>
      <c r="J29" s="15">
        <f>SUM(J8:J28)</f>
        <v>25</v>
      </c>
      <c r="K29" s="34">
        <f>(100/G29)*J29</f>
        <v>7.9617834394904454</v>
      </c>
      <c r="L29" s="15">
        <f>SUM(L8:L28)</f>
        <v>19</v>
      </c>
      <c r="M29" s="15">
        <f>SUM(M8:M28)</f>
        <v>17</v>
      </c>
      <c r="N29" s="34">
        <f>(100/L29)*M29</f>
        <v>89.473684210526329</v>
      </c>
      <c r="O29" s="15">
        <f>SUM(O8:O28)</f>
        <v>2</v>
      </c>
      <c r="P29" s="34">
        <f>(100/L29)*O29</f>
        <v>10.526315789473685</v>
      </c>
      <c r="Q29" s="10"/>
      <c r="R29" s="15">
        <f>SUM(R8:R28)</f>
        <v>27</v>
      </c>
      <c r="S29" s="29">
        <f>(100/E29)*R29</f>
        <v>100</v>
      </c>
      <c r="T29" s="21" t="e">
        <f t="shared" ref="T29:Z29" si="37">AVERAGE(T8:T28)</f>
        <v>#DIV/0!</v>
      </c>
      <c r="U29" s="21" t="e">
        <f t="shared" si="37"/>
        <v>#DIV/0!</v>
      </c>
      <c r="V29" s="32" t="e">
        <f t="shared" si="37"/>
        <v>#DIV/0!</v>
      </c>
      <c r="W29" s="21" t="e">
        <f t="shared" si="37"/>
        <v>#DIV/0!</v>
      </c>
      <c r="X29" s="21" t="e">
        <f t="shared" si="37"/>
        <v>#DIV/0!</v>
      </c>
      <c r="Y29" s="21" t="e">
        <f t="shared" si="37"/>
        <v>#DIV/0!</v>
      </c>
      <c r="Z29" s="21">
        <f t="shared" si="37"/>
        <v>0</v>
      </c>
    </row>
  </sheetData>
  <sheetProtection password="E905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120" zoomScaleNormal="120" workbookViewId="0">
      <selection activeCell="F25" sqref="F25"/>
    </sheetView>
  </sheetViews>
  <sheetFormatPr baseColWidth="10" defaultRowHeight="12.75" x14ac:dyDescent="0.2"/>
  <cols>
    <col min="1" max="1" width="15.42578125" customWidth="1"/>
    <col min="2" max="2" width="9.140625" style="119" customWidth="1"/>
    <col min="3" max="3" width="16" style="119" customWidth="1"/>
    <col min="4" max="4" width="17.7109375" style="119" customWidth="1"/>
    <col min="5" max="5" width="11.42578125" style="119"/>
  </cols>
  <sheetData>
    <row r="1" spans="1:4" ht="18" x14ac:dyDescent="0.25">
      <c r="A1" s="117" t="s">
        <v>109</v>
      </c>
    </row>
    <row r="2" spans="1:4" ht="18" x14ac:dyDescent="0.25">
      <c r="A2" s="117" t="s">
        <v>110</v>
      </c>
    </row>
    <row r="3" spans="1:4" x14ac:dyDescent="0.2">
      <c r="A3" s="115" t="s">
        <v>79</v>
      </c>
      <c r="B3" s="118" t="s">
        <v>76</v>
      </c>
      <c r="C3" s="118" t="s">
        <v>77</v>
      </c>
      <c r="D3" s="118" t="s">
        <v>78</v>
      </c>
    </row>
    <row r="4" spans="1:4" x14ac:dyDescent="0.2">
      <c r="A4" s="115" t="s">
        <v>18</v>
      </c>
      <c r="B4" s="164">
        <v>6</v>
      </c>
      <c r="C4" s="164">
        <v>13</v>
      </c>
      <c r="D4" s="164">
        <v>28</v>
      </c>
    </row>
    <row r="5" spans="1:4" x14ac:dyDescent="0.2">
      <c r="A5" s="115" t="s">
        <v>90</v>
      </c>
      <c r="B5" s="164">
        <v>1</v>
      </c>
      <c r="C5" s="164">
        <v>7</v>
      </c>
      <c r="D5" s="164">
        <v>22</v>
      </c>
    </row>
    <row r="6" spans="1:4" x14ac:dyDescent="0.2">
      <c r="A6" s="115" t="s">
        <v>42</v>
      </c>
      <c r="B6" s="164">
        <v>0</v>
      </c>
      <c r="C6" s="164">
        <v>0</v>
      </c>
      <c r="D6" s="164">
        <v>2</v>
      </c>
    </row>
    <row r="7" spans="1:4" x14ac:dyDescent="0.2">
      <c r="A7" s="115" t="s">
        <v>46</v>
      </c>
      <c r="B7" s="164">
        <v>0</v>
      </c>
      <c r="C7" s="164">
        <v>5</v>
      </c>
      <c r="D7" s="164">
        <v>0</v>
      </c>
    </row>
    <row r="8" spans="1:4" x14ac:dyDescent="0.2">
      <c r="A8" s="115" t="s">
        <v>61</v>
      </c>
      <c r="B8" s="164">
        <v>0</v>
      </c>
      <c r="C8" s="164">
        <v>0</v>
      </c>
      <c r="D8" s="164">
        <v>5</v>
      </c>
    </row>
    <row r="9" spans="1:4" x14ac:dyDescent="0.2">
      <c r="A9" s="115" t="s">
        <v>20</v>
      </c>
      <c r="B9" s="164">
        <v>2</v>
      </c>
      <c r="C9" s="164">
        <v>0</v>
      </c>
      <c r="D9" s="164">
        <v>8</v>
      </c>
    </row>
    <row r="10" spans="1:4" x14ac:dyDescent="0.2">
      <c r="A10" s="115" t="s">
        <v>21</v>
      </c>
      <c r="B10" s="164">
        <v>2</v>
      </c>
      <c r="C10" s="164">
        <v>0</v>
      </c>
      <c r="D10" s="164">
        <v>4</v>
      </c>
    </row>
    <row r="11" spans="1:4" x14ac:dyDescent="0.2">
      <c r="A11" s="116" t="s">
        <v>22</v>
      </c>
      <c r="B11" s="164">
        <v>0</v>
      </c>
      <c r="C11" s="164">
        <v>0</v>
      </c>
      <c r="D11" s="164">
        <v>0</v>
      </c>
    </row>
    <row r="12" spans="1:4" x14ac:dyDescent="0.2">
      <c r="A12" s="116" t="s">
        <v>23</v>
      </c>
      <c r="B12" s="164">
        <v>5</v>
      </c>
      <c r="C12" s="164">
        <v>1</v>
      </c>
      <c r="D12" s="164">
        <v>5</v>
      </c>
    </row>
    <row r="13" spans="1:4" x14ac:dyDescent="0.2">
      <c r="A13" s="116" t="s">
        <v>40</v>
      </c>
      <c r="B13" s="164">
        <v>1</v>
      </c>
      <c r="C13" s="164">
        <v>3</v>
      </c>
      <c r="D13" s="164">
        <v>1</v>
      </c>
    </row>
    <row r="14" spans="1:4" x14ac:dyDescent="0.2">
      <c r="A14" s="115" t="s">
        <v>24</v>
      </c>
      <c r="B14" s="164">
        <v>0</v>
      </c>
      <c r="C14" s="164">
        <v>5</v>
      </c>
      <c r="D14" s="164">
        <v>8</v>
      </c>
    </row>
    <row r="15" spans="1:4" x14ac:dyDescent="0.2">
      <c r="A15" s="115" t="s">
        <v>25</v>
      </c>
      <c r="B15" s="164">
        <v>0</v>
      </c>
      <c r="C15" s="164">
        <v>0</v>
      </c>
      <c r="D15" s="164">
        <v>3</v>
      </c>
    </row>
    <row r="16" spans="1:4" x14ac:dyDescent="0.2">
      <c r="A16" s="115" t="s">
        <v>50</v>
      </c>
      <c r="B16" s="164">
        <v>0</v>
      </c>
      <c r="C16" s="164">
        <v>0</v>
      </c>
      <c r="D16" s="164">
        <v>0</v>
      </c>
    </row>
    <row r="17" spans="1:6" x14ac:dyDescent="0.2">
      <c r="A17" s="115" t="s">
        <v>26</v>
      </c>
      <c r="B17" s="164">
        <v>2</v>
      </c>
      <c r="C17" s="164">
        <v>10</v>
      </c>
      <c r="D17" s="164">
        <v>31</v>
      </c>
    </row>
    <row r="18" spans="1:6" x14ac:dyDescent="0.2">
      <c r="A18" s="115" t="s">
        <v>45</v>
      </c>
      <c r="B18" s="164">
        <v>1</v>
      </c>
      <c r="C18" s="164">
        <v>0</v>
      </c>
      <c r="D18" s="164">
        <v>3</v>
      </c>
    </row>
    <row r="19" spans="1:6" x14ac:dyDescent="0.2">
      <c r="A19" s="115" t="s">
        <v>27</v>
      </c>
      <c r="B19" s="164">
        <v>1</v>
      </c>
      <c r="C19" s="164">
        <v>0</v>
      </c>
      <c r="D19" s="164">
        <v>3</v>
      </c>
    </row>
    <row r="20" spans="1:6" x14ac:dyDescent="0.2">
      <c r="A20" s="115" t="s">
        <v>43</v>
      </c>
      <c r="B20" s="164">
        <v>0</v>
      </c>
      <c r="C20" s="164">
        <v>4</v>
      </c>
      <c r="D20" s="164">
        <v>1</v>
      </c>
    </row>
    <row r="21" spans="1:6" ht="15" x14ac:dyDescent="0.2">
      <c r="A21" s="115" t="s">
        <v>28</v>
      </c>
      <c r="B21" s="164">
        <v>0</v>
      </c>
      <c r="C21" s="164">
        <v>12</v>
      </c>
      <c r="D21" s="164">
        <v>11</v>
      </c>
      <c r="F21" s="174"/>
    </row>
    <row r="22" spans="1:6" ht="15" x14ac:dyDescent="0.2">
      <c r="A22" s="115" t="s">
        <v>29</v>
      </c>
      <c r="B22" s="164">
        <v>0</v>
      </c>
      <c r="C22" s="164">
        <v>7</v>
      </c>
      <c r="D22" s="164">
        <v>14</v>
      </c>
      <c r="F22" s="174"/>
    </row>
    <row r="23" spans="1:6" x14ac:dyDescent="0.2">
      <c r="A23" s="115" t="s">
        <v>47</v>
      </c>
      <c r="B23" s="164">
        <v>0</v>
      </c>
      <c r="C23" s="164">
        <v>0</v>
      </c>
      <c r="D23" s="164">
        <v>1</v>
      </c>
    </row>
    <row r="24" spans="1:6" x14ac:dyDescent="0.2">
      <c r="A24" s="115" t="s">
        <v>30</v>
      </c>
      <c r="B24" s="164">
        <v>3</v>
      </c>
      <c r="C24" s="164">
        <v>27</v>
      </c>
      <c r="D24" s="164">
        <v>21</v>
      </c>
    </row>
    <row r="25" spans="1:6" x14ac:dyDescent="0.2">
      <c r="A25" s="115" t="s">
        <v>31</v>
      </c>
      <c r="B25" s="164">
        <v>0</v>
      </c>
      <c r="C25" s="164">
        <v>2</v>
      </c>
      <c r="D25" s="164">
        <v>14</v>
      </c>
    </row>
    <row r="26" spans="1:6" x14ac:dyDescent="0.2">
      <c r="A26" s="115" t="s">
        <v>32</v>
      </c>
      <c r="B26" s="164">
        <v>0</v>
      </c>
      <c r="C26" s="164">
        <v>1</v>
      </c>
      <c r="D26" s="164">
        <v>2</v>
      </c>
    </row>
    <row r="27" spans="1:6" x14ac:dyDescent="0.2">
      <c r="A27" s="115" t="s">
        <v>33</v>
      </c>
      <c r="B27" s="164">
        <v>7</v>
      </c>
      <c r="C27" s="164">
        <v>3</v>
      </c>
      <c r="D27" s="164">
        <v>56</v>
      </c>
    </row>
    <row r="28" spans="1:6" x14ac:dyDescent="0.2">
      <c r="A28" s="115" t="s">
        <v>34</v>
      </c>
      <c r="B28" s="164">
        <v>1</v>
      </c>
      <c r="C28" s="164">
        <v>0</v>
      </c>
      <c r="D28" s="164">
        <v>33</v>
      </c>
    </row>
    <row r="29" spans="1:6" x14ac:dyDescent="0.2">
      <c r="A29" s="7" t="s">
        <v>35</v>
      </c>
      <c r="B29" s="164">
        <f>SUM(B4:B28)</f>
        <v>32</v>
      </c>
      <c r="C29" s="164">
        <f>SUM(C4:C28)</f>
        <v>100</v>
      </c>
      <c r="D29" s="164">
        <f>SUM(D4:D28)</f>
        <v>276</v>
      </c>
    </row>
    <row r="30" spans="1:6" x14ac:dyDescent="0.2">
      <c r="A30" s="1" t="s">
        <v>100</v>
      </c>
      <c r="B30" s="161">
        <f>SUM(B8,B11,B12,B15,B24,B25)</f>
        <v>8</v>
      </c>
      <c r="C30" s="161">
        <f>SUM(C8,C11,C12,C15,C24,C25)</f>
        <v>30</v>
      </c>
      <c r="D30" s="161">
        <f>SUM(D8,D11,D12,D15,D24,D25)</f>
        <v>48</v>
      </c>
    </row>
  </sheetData>
  <sheetProtection password="E905"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zoomScale="120" zoomScaleNormal="120" workbookViewId="0">
      <pane ySplit="7" topLeftCell="A8" activePane="bottomLeft" state="frozen"/>
      <selection pane="bottomLeft" activeCell="S23" sqref="S23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4" width="4.7109375" customWidth="1"/>
    <col min="25" max="25" width="7.42578125" bestFit="1" customWidth="1"/>
    <col min="26" max="26" width="6.855468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65.7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22" t="s">
        <v>40</v>
      </c>
      <c r="AB7" s="22" t="s">
        <v>41</v>
      </c>
    </row>
    <row r="8" spans="1:28" x14ac:dyDescent="0.2">
      <c r="A8" s="9" t="s">
        <v>18</v>
      </c>
      <c r="B8" s="25">
        <v>100</v>
      </c>
      <c r="C8" s="26">
        <v>86</v>
      </c>
      <c r="D8" s="26">
        <f t="shared" ref="D8" si="0">SUM(100/B8)*C8</f>
        <v>86</v>
      </c>
      <c r="E8" s="26">
        <f t="shared" ref="E8:E9" si="1">B8-C8</f>
        <v>14</v>
      </c>
      <c r="F8" s="26">
        <f t="shared" ref="F8:F9" si="2">SUM(100/B8)*E8</f>
        <v>14</v>
      </c>
      <c r="G8" s="26">
        <v>84</v>
      </c>
      <c r="H8" s="26">
        <v>73</v>
      </c>
      <c r="I8" s="26">
        <f t="shared" ref="I8:I9" si="3">SUM(100/G8)*H8</f>
        <v>86.904761904761898</v>
      </c>
      <c r="J8" s="26">
        <f t="shared" ref="J8:J9" si="4">G8-H8</f>
        <v>11</v>
      </c>
      <c r="K8" s="26">
        <f t="shared" ref="K8:K9" si="5">SUM(100/G8)*J8</f>
        <v>13.095238095238095</v>
      </c>
      <c r="L8" s="26">
        <v>16</v>
      </c>
      <c r="M8" s="26">
        <v>13</v>
      </c>
      <c r="N8" s="26">
        <f t="shared" ref="N8:N9" si="6">SUM(100/L8)*M8</f>
        <v>81.25</v>
      </c>
      <c r="O8" s="26">
        <f t="shared" ref="O8:O9" si="7">L8-M8</f>
        <v>3</v>
      </c>
      <c r="P8" s="26">
        <f>SUM(100/L8)*O8</f>
        <v>18.75</v>
      </c>
      <c r="Q8" s="28"/>
      <c r="R8" s="29">
        <v>10</v>
      </c>
      <c r="S8" s="25">
        <f t="shared" ref="S8:S9" si="8">(100/E8)*R8</f>
        <v>71.428571428571431</v>
      </c>
      <c r="T8" s="27"/>
      <c r="U8" s="30"/>
      <c r="V8" s="30" t="e">
        <f t="shared" ref="V8:V9" si="9">AVERAGE(T8:U8)</f>
        <v>#DIV/0!</v>
      </c>
      <c r="W8" s="23"/>
      <c r="X8" s="30"/>
      <c r="Y8" s="30"/>
      <c r="Z8" s="31">
        <f t="shared" ref="Z8:Z9" si="10">AVERAGE(X8*0.3+Y8*0.7)</f>
        <v>0</v>
      </c>
      <c r="AA8" s="24">
        <v>4.3</v>
      </c>
      <c r="AB8" s="24">
        <v>4.0999999999999996</v>
      </c>
    </row>
    <row r="9" spans="1:28" x14ac:dyDescent="0.2">
      <c r="A9" s="9" t="s">
        <v>44</v>
      </c>
      <c r="B9" s="25">
        <v>60</v>
      </c>
      <c r="C9" s="26">
        <v>57</v>
      </c>
      <c r="D9" s="26">
        <f>SUM(100/B9)*C9</f>
        <v>95</v>
      </c>
      <c r="E9" s="26">
        <f t="shared" si="1"/>
        <v>3</v>
      </c>
      <c r="F9" s="26">
        <f t="shared" si="2"/>
        <v>5</v>
      </c>
      <c r="G9" s="26">
        <v>56</v>
      </c>
      <c r="H9" s="26">
        <v>54</v>
      </c>
      <c r="I9" s="26">
        <f t="shared" si="3"/>
        <v>96.428571428571431</v>
      </c>
      <c r="J9" s="26">
        <f t="shared" si="4"/>
        <v>2</v>
      </c>
      <c r="K9" s="26">
        <f t="shared" si="5"/>
        <v>3.5714285714285716</v>
      </c>
      <c r="L9" s="26">
        <v>4</v>
      </c>
      <c r="M9" s="26">
        <v>3</v>
      </c>
      <c r="N9" s="26">
        <f t="shared" si="6"/>
        <v>75</v>
      </c>
      <c r="O9" s="26">
        <f t="shared" si="7"/>
        <v>1</v>
      </c>
      <c r="P9" s="26">
        <f t="shared" ref="P9" si="11">SUM(100/L9)*O9</f>
        <v>25</v>
      </c>
      <c r="Q9" s="28"/>
      <c r="R9" s="29">
        <v>2</v>
      </c>
      <c r="S9" s="25">
        <f t="shared" si="8"/>
        <v>66.666666666666671</v>
      </c>
      <c r="T9" s="27"/>
      <c r="U9" s="30"/>
      <c r="V9" s="30" t="e">
        <f t="shared" si="9"/>
        <v>#DIV/0!</v>
      </c>
      <c r="W9" s="23"/>
      <c r="X9" s="30"/>
      <c r="Y9" s="30"/>
      <c r="Z9" s="31">
        <f t="shared" si="10"/>
        <v>0</v>
      </c>
      <c r="AA9" s="24">
        <v>4.8</v>
      </c>
      <c r="AB9" s="24">
        <v>4.3</v>
      </c>
    </row>
    <row r="10" spans="1:28" x14ac:dyDescent="0.2">
      <c r="A10" s="9" t="s">
        <v>42</v>
      </c>
      <c r="B10" s="25">
        <v>33</v>
      </c>
      <c r="C10" s="26">
        <v>30</v>
      </c>
      <c r="D10" s="26">
        <f t="shared" ref="D10:D31" si="12">SUM(100/B10)*C10</f>
        <v>90.909090909090907</v>
      </c>
      <c r="E10" s="26">
        <f t="shared" ref="E10:E31" si="13">B10-C10</f>
        <v>3</v>
      </c>
      <c r="F10" s="26">
        <f t="shared" ref="F10:F31" si="14">SUM(100/B10)*E10</f>
        <v>9.0909090909090899</v>
      </c>
      <c r="G10" s="26">
        <v>29</v>
      </c>
      <c r="H10" s="26">
        <v>26</v>
      </c>
      <c r="I10" s="26">
        <f t="shared" ref="I10:I31" si="15">SUM(100/G10)*H10</f>
        <v>89.655172413793096</v>
      </c>
      <c r="J10" s="26">
        <f t="shared" ref="J10:J31" si="16">G10-H10</f>
        <v>3</v>
      </c>
      <c r="K10" s="26">
        <f t="shared" ref="K10:K31" si="17">SUM(100/G10)*J10</f>
        <v>10.344827586206897</v>
      </c>
      <c r="L10" s="26">
        <v>3</v>
      </c>
      <c r="M10" s="26">
        <v>3</v>
      </c>
      <c r="N10" s="26">
        <f t="shared" ref="N10:N31" si="18">SUM(100/L10)*M10</f>
        <v>100</v>
      </c>
      <c r="O10" s="165"/>
      <c r="P10" s="165"/>
      <c r="Q10" s="28"/>
      <c r="R10" s="29">
        <v>3</v>
      </c>
      <c r="S10" s="25">
        <f t="shared" ref="S10:S31" si="19">(100/E10)*R10</f>
        <v>100</v>
      </c>
      <c r="T10" s="27"/>
      <c r="U10" s="30"/>
      <c r="V10" s="30" t="e">
        <f t="shared" ref="V10:V31" si="20">AVERAGE(T10:U10)</f>
        <v>#DIV/0!</v>
      </c>
      <c r="W10" s="23"/>
      <c r="X10" s="30"/>
      <c r="Y10" s="30"/>
      <c r="Z10" s="31">
        <f t="shared" ref="Z10:Z31" si="21">AVERAGE(X10*0.3+Y10*0.7)</f>
        <v>0</v>
      </c>
      <c r="AA10" s="24">
        <v>4.7</v>
      </c>
      <c r="AB10" s="24">
        <v>4.7</v>
      </c>
    </row>
    <row r="11" spans="1:28" x14ac:dyDescent="0.2">
      <c r="A11" s="9" t="s">
        <v>46</v>
      </c>
      <c r="B11" s="25">
        <v>22</v>
      </c>
      <c r="C11" s="26">
        <v>22</v>
      </c>
      <c r="D11" s="26">
        <f t="shared" si="12"/>
        <v>100.00000000000001</v>
      </c>
      <c r="E11" s="165"/>
      <c r="F11" s="165"/>
      <c r="G11" s="26">
        <v>22</v>
      </c>
      <c r="H11" s="26">
        <v>22</v>
      </c>
      <c r="I11" s="26">
        <f t="shared" si="15"/>
        <v>100.00000000000001</v>
      </c>
      <c r="J11" s="165"/>
      <c r="K11" s="165"/>
      <c r="L11" s="165"/>
      <c r="M11" s="165"/>
      <c r="N11" s="165"/>
      <c r="O11" s="165"/>
      <c r="P11" s="165"/>
      <c r="Q11" s="28"/>
      <c r="R11" s="167"/>
      <c r="S11" s="165"/>
      <c r="T11" s="27"/>
      <c r="U11" s="30"/>
      <c r="V11" s="30" t="e">
        <f t="shared" si="20"/>
        <v>#DIV/0!</v>
      </c>
      <c r="W11" s="23"/>
      <c r="X11" s="30"/>
      <c r="Y11" s="30"/>
      <c r="Z11" s="31">
        <f t="shared" si="21"/>
        <v>0</v>
      </c>
      <c r="AA11" s="24">
        <v>4.5999999999999996</v>
      </c>
      <c r="AB11" s="24">
        <v>4.5</v>
      </c>
    </row>
    <row r="12" spans="1:28" x14ac:dyDescent="0.2">
      <c r="A12" s="9" t="s">
        <v>20</v>
      </c>
      <c r="B12" s="25">
        <v>30</v>
      </c>
      <c r="C12" s="26">
        <v>28</v>
      </c>
      <c r="D12" s="26">
        <f t="shared" si="12"/>
        <v>93.333333333333343</v>
      </c>
      <c r="E12" s="26">
        <f t="shared" si="13"/>
        <v>2</v>
      </c>
      <c r="F12" s="26">
        <f t="shared" si="14"/>
        <v>6.666666666666667</v>
      </c>
      <c r="G12" s="26">
        <v>26</v>
      </c>
      <c r="H12" s="26">
        <v>24</v>
      </c>
      <c r="I12" s="26">
        <f t="shared" si="15"/>
        <v>92.307692307692307</v>
      </c>
      <c r="J12" s="26">
        <f t="shared" si="16"/>
        <v>2</v>
      </c>
      <c r="K12" s="26">
        <f t="shared" si="17"/>
        <v>7.6923076923076925</v>
      </c>
      <c r="L12" s="26">
        <v>4</v>
      </c>
      <c r="M12" s="26">
        <v>4</v>
      </c>
      <c r="N12" s="26">
        <f t="shared" si="18"/>
        <v>100</v>
      </c>
      <c r="O12" s="165"/>
      <c r="P12" s="165"/>
      <c r="Q12" s="28"/>
      <c r="R12" s="29">
        <v>2</v>
      </c>
      <c r="S12" s="25">
        <f t="shared" si="19"/>
        <v>100</v>
      </c>
      <c r="T12" s="27"/>
      <c r="U12" s="30"/>
      <c r="V12" s="30" t="e">
        <f t="shared" si="20"/>
        <v>#DIV/0!</v>
      </c>
      <c r="W12" s="23"/>
      <c r="X12" s="30"/>
      <c r="Y12" s="30"/>
      <c r="Z12" s="31">
        <f t="shared" si="21"/>
        <v>0</v>
      </c>
      <c r="AA12" s="24">
        <v>4.5</v>
      </c>
      <c r="AB12" s="24">
        <v>4.2</v>
      </c>
    </row>
    <row r="13" spans="1:28" x14ac:dyDescent="0.2">
      <c r="A13" s="9" t="s">
        <v>21</v>
      </c>
      <c r="B13" s="25">
        <v>12</v>
      </c>
      <c r="C13" s="26">
        <v>11</v>
      </c>
      <c r="D13" s="26">
        <f t="shared" si="12"/>
        <v>91.666666666666671</v>
      </c>
      <c r="E13" s="26">
        <f t="shared" si="13"/>
        <v>1</v>
      </c>
      <c r="F13" s="26">
        <f t="shared" si="14"/>
        <v>8.3333333333333339</v>
      </c>
      <c r="G13" s="26">
        <v>11</v>
      </c>
      <c r="H13" s="26">
        <v>10</v>
      </c>
      <c r="I13" s="26">
        <f t="shared" si="15"/>
        <v>90.909090909090921</v>
      </c>
      <c r="J13" s="26">
        <f t="shared" si="16"/>
        <v>1</v>
      </c>
      <c r="K13" s="26">
        <f t="shared" si="17"/>
        <v>9.0909090909090917</v>
      </c>
      <c r="L13" s="26">
        <v>1</v>
      </c>
      <c r="M13" s="26">
        <v>1</v>
      </c>
      <c r="N13" s="26">
        <f t="shared" si="18"/>
        <v>100</v>
      </c>
      <c r="O13" s="165"/>
      <c r="P13" s="165"/>
      <c r="Q13" s="28"/>
      <c r="R13" s="29">
        <v>1</v>
      </c>
      <c r="S13" s="25">
        <f t="shared" si="19"/>
        <v>100</v>
      </c>
      <c r="T13" s="27"/>
      <c r="U13" s="30"/>
      <c r="V13" s="30" t="e">
        <f t="shared" si="20"/>
        <v>#DIV/0!</v>
      </c>
      <c r="W13" s="23"/>
      <c r="X13" s="30"/>
      <c r="Y13" s="30"/>
      <c r="Z13" s="31">
        <f t="shared" si="21"/>
        <v>0</v>
      </c>
      <c r="AA13" s="24">
        <v>4.8</v>
      </c>
      <c r="AB13" s="24">
        <v>4.3</v>
      </c>
    </row>
    <row r="14" spans="1:28" x14ac:dyDescent="0.2">
      <c r="A14" s="13" t="s">
        <v>22</v>
      </c>
      <c r="B14" s="25">
        <v>50</v>
      </c>
      <c r="C14" s="26">
        <v>40</v>
      </c>
      <c r="D14" s="26">
        <f t="shared" si="12"/>
        <v>80</v>
      </c>
      <c r="E14" s="26">
        <f t="shared" si="13"/>
        <v>10</v>
      </c>
      <c r="F14" s="26">
        <f t="shared" si="14"/>
        <v>20</v>
      </c>
      <c r="G14" s="26">
        <v>45</v>
      </c>
      <c r="H14" s="165"/>
      <c r="I14" s="165"/>
      <c r="J14" s="26">
        <f t="shared" si="16"/>
        <v>45</v>
      </c>
      <c r="K14" s="26">
        <f t="shared" si="17"/>
        <v>100</v>
      </c>
      <c r="L14" s="26">
        <v>5</v>
      </c>
      <c r="M14" s="165"/>
      <c r="N14" s="165"/>
      <c r="O14" s="26">
        <f t="shared" ref="O14:O30" si="22">L14-M14</f>
        <v>5</v>
      </c>
      <c r="P14" s="26">
        <f t="shared" ref="P14:P30" si="23">SUM(100/L14)*O14</f>
        <v>100</v>
      </c>
      <c r="Q14" s="28"/>
      <c r="R14" s="29">
        <v>10</v>
      </c>
      <c r="S14" s="25">
        <f t="shared" si="19"/>
        <v>100</v>
      </c>
      <c r="T14" s="27"/>
      <c r="U14" s="30"/>
      <c r="V14" s="30" t="e">
        <f t="shared" si="20"/>
        <v>#DIV/0!</v>
      </c>
      <c r="W14" s="23"/>
      <c r="X14" s="30"/>
      <c r="Y14" s="30"/>
      <c r="Z14" s="31">
        <f t="shared" si="21"/>
        <v>0</v>
      </c>
      <c r="AA14" s="24">
        <v>4.5</v>
      </c>
      <c r="AB14" s="24">
        <v>4.5</v>
      </c>
    </row>
    <row r="15" spans="1:28" x14ac:dyDescent="0.2">
      <c r="A15" s="13" t="s">
        <v>23</v>
      </c>
      <c r="B15" s="25">
        <v>24</v>
      </c>
      <c r="C15" s="26">
        <v>19</v>
      </c>
      <c r="D15" s="26">
        <f t="shared" si="12"/>
        <v>79.166666666666671</v>
      </c>
      <c r="E15" s="26">
        <f t="shared" si="13"/>
        <v>5</v>
      </c>
      <c r="F15" s="26">
        <f t="shared" si="14"/>
        <v>20.833333333333336</v>
      </c>
      <c r="G15" s="26">
        <v>20</v>
      </c>
      <c r="H15" s="26">
        <v>15</v>
      </c>
      <c r="I15" s="26">
        <f t="shared" si="15"/>
        <v>75</v>
      </c>
      <c r="J15" s="26">
        <f t="shared" si="16"/>
        <v>5</v>
      </c>
      <c r="K15" s="26">
        <f t="shared" si="17"/>
        <v>25</v>
      </c>
      <c r="L15" s="26">
        <v>4</v>
      </c>
      <c r="M15" s="26">
        <v>4</v>
      </c>
      <c r="N15" s="26">
        <f t="shared" si="18"/>
        <v>100</v>
      </c>
      <c r="O15" s="165"/>
      <c r="P15" s="165"/>
      <c r="Q15" s="28"/>
      <c r="R15" s="29">
        <v>4</v>
      </c>
      <c r="S15" s="25">
        <f t="shared" si="19"/>
        <v>80</v>
      </c>
      <c r="T15" s="27"/>
      <c r="U15" s="30"/>
      <c r="V15" s="30" t="e">
        <f t="shared" si="20"/>
        <v>#DIV/0!</v>
      </c>
      <c r="W15" s="23"/>
      <c r="X15" s="30"/>
      <c r="Y15" s="30"/>
      <c r="Z15" s="31">
        <f t="shared" si="21"/>
        <v>0</v>
      </c>
      <c r="AA15" s="24">
        <v>4.3</v>
      </c>
      <c r="AB15" s="24">
        <v>4.3</v>
      </c>
    </row>
    <row r="16" spans="1:28" x14ac:dyDescent="0.2">
      <c r="A16" s="13" t="s">
        <v>40</v>
      </c>
      <c r="B16" s="25">
        <v>18</v>
      </c>
      <c r="C16" s="26">
        <v>17</v>
      </c>
      <c r="D16" s="26">
        <f t="shared" si="12"/>
        <v>94.444444444444443</v>
      </c>
      <c r="E16" s="26">
        <f t="shared" si="13"/>
        <v>1</v>
      </c>
      <c r="F16" s="26">
        <f t="shared" si="14"/>
        <v>5.5555555555555554</v>
      </c>
      <c r="G16" s="26">
        <v>13</v>
      </c>
      <c r="H16" s="26">
        <v>13</v>
      </c>
      <c r="I16" s="26">
        <f t="shared" si="15"/>
        <v>100</v>
      </c>
      <c r="J16" s="165"/>
      <c r="K16" s="165"/>
      <c r="L16" s="26">
        <v>5</v>
      </c>
      <c r="M16" s="26">
        <v>4</v>
      </c>
      <c r="N16" s="26">
        <f t="shared" si="18"/>
        <v>80</v>
      </c>
      <c r="O16" s="26">
        <f t="shared" si="22"/>
        <v>1</v>
      </c>
      <c r="P16" s="26">
        <f t="shared" si="23"/>
        <v>20</v>
      </c>
      <c r="Q16" s="28"/>
      <c r="R16" s="29">
        <v>1</v>
      </c>
      <c r="S16" s="25">
        <f t="shared" si="19"/>
        <v>100</v>
      </c>
      <c r="T16" s="27"/>
      <c r="U16" s="30"/>
      <c r="V16" s="30" t="e">
        <f t="shared" si="20"/>
        <v>#DIV/0!</v>
      </c>
      <c r="W16" s="23"/>
      <c r="X16" s="30"/>
      <c r="Y16" s="30"/>
      <c r="Z16" s="31">
        <f t="shared" si="21"/>
        <v>0</v>
      </c>
      <c r="AA16" s="24">
        <v>4.5</v>
      </c>
      <c r="AB16" s="24">
        <v>4.2</v>
      </c>
    </row>
    <row r="17" spans="1:29" x14ac:dyDescent="0.2">
      <c r="A17" s="9" t="s">
        <v>24</v>
      </c>
      <c r="B17" s="25">
        <v>31</v>
      </c>
      <c r="C17" s="26">
        <v>27</v>
      </c>
      <c r="D17" s="26">
        <f t="shared" si="12"/>
        <v>87.096774193548384</v>
      </c>
      <c r="E17" s="26">
        <f t="shared" si="13"/>
        <v>4</v>
      </c>
      <c r="F17" s="26">
        <f t="shared" si="14"/>
        <v>12.903225806451612</v>
      </c>
      <c r="G17" s="26">
        <v>28</v>
      </c>
      <c r="H17" s="26">
        <v>24</v>
      </c>
      <c r="I17" s="26">
        <f t="shared" si="15"/>
        <v>85.714285714285722</v>
      </c>
      <c r="J17" s="26">
        <f t="shared" si="16"/>
        <v>4</v>
      </c>
      <c r="K17" s="26">
        <f t="shared" si="17"/>
        <v>14.285714285714286</v>
      </c>
      <c r="L17" s="26">
        <v>3</v>
      </c>
      <c r="M17" s="26">
        <v>3</v>
      </c>
      <c r="N17" s="26">
        <f t="shared" si="18"/>
        <v>100</v>
      </c>
      <c r="O17" s="165"/>
      <c r="P17" s="165"/>
      <c r="Q17" s="28"/>
      <c r="R17" s="29">
        <v>4</v>
      </c>
      <c r="S17" s="25">
        <f t="shared" si="19"/>
        <v>100</v>
      </c>
      <c r="T17" s="27"/>
      <c r="U17" s="30"/>
      <c r="V17" s="30" t="e">
        <f t="shared" si="20"/>
        <v>#DIV/0!</v>
      </c>
      <c r="W17" s="23"/>
      <c r="X17" s="30"/>
      <c r="Y17" s="30"/>
      <c r="Z17" s="31">
        <f t="shared" si="21"/>
        <v>0</v>
      </c>
      <c r="AA17" s="24">
        <v>4.5</v>
      </c>
      <c r="AB17" s="24">
        <v>4.5999999999999996</v>
      </c>
    </row>
    <row r="18" spans="1:29" x14ac:dyDescent="0.2">
      <c r="A18" s="9" t="s">
        <v>73</v>
      </c>
      <c r="B18" s="25">
        <v>16</v>
      </c>
      <c r="C18" s="26">
        <v>16</v>
      </c>
      <c r="D18" s="26">
        <f t="shared" si="12"/>
        <v>100</v>
      </c>
      <c r="E18" s="165"/>
      <c r="F18" s="165"/>
      <c r="G18" s="26">
        <v>14</v>
      </c>
      <c r="H18" s="26">
        <v>14</v>
      </c>
      <c r="I18" s="26">
        <f t="shared" si="15"/>
        <v>100</v>
      </c>
      <c r="J18" s="165"/>
      <c r="K18" s="165"/>
      <c r="L18" s="26">
        <v>2</v>
      </c>
      <c r="M18" s="26">
        <v>2</v>
      </c>
      <c r="N18" s="26">
        <f t="shared" si="18"/>
        <v>100</v>
      </c>
      <c r="O18" s="165"/>
      <c r="P18" s="165"/>
      <c r="Q18" s="28"/>
      <c r="R18" s="167"/>
      <c r="S18" s="165"/>
      <c r="T18" s="27"/>
      <c r="U18" s="30"/>
      <c r="V18" s="30" t="e">
        <f t="shared" si="20"/>
        <v>#DIV/0!</v>
      </c>
      <c r="W18" s="23"/>
      <c r="X18" s="30"/>
      <c r="Y18" s="30"/>
      <c r="Z18" s="31">
        <f t="shared" si="21"/>
        <v>0</v>
      </c>
      <c r="AA18" s="24"/>
      <c r="AB18" s="24"/>
    </row>
    <row r="19" spans="1:29" x14ac:dyDescent="0.2">
      <c r="A19" s="9" t="s">
        <v>25</v>
      </c>
      <c r="B19" s="25">
        <v>17</v>
      </c>
      <c r="C19" s="26">
        <v>15</v>
      </c>
      <c r="D19" s="26">
        <f t="shared" si="12"/>
        <v>88.235294117647072</v>
      </c>
      <c r="E19" s="26">
        <f t="shared" si="13"/>
        <v>2</v>
      </c>
      <c r="F19" s="26">
        <f t="shared" si="14"/>
        <v>11.764705882352942</v>
      </c>
      <c r="G19" s="26">
        <v>12</v>
      </c>
      <c r="H19" s="26">
        <v>12</v>
      </c>
      <c r="I19" s="26">
        <f t="shared" si="15"/>
        <v>100</v>
      </c>
      <c r="J19" s="165"/>
      <c r="K19" s="165"/>
      <c r="L19" s="26">
        <v>5</v>
      </c>
      <c r="M19" s="26">
        <v>3</v>
      </c>
      <c r="N19" s="26">
        <f t="shared" si="18"/>
        <v>60</v>
      </c>
      <c r="O19" s="26">
        <f t="shared" si="22"/>
        <v>2</v>
      </c>
      <c r="P19" s="26">
        <f t="shared" si="23"/>
        <v>40</v>
      </c>
      <c r="Q19" s="28"/>
      <c r="R19" s="29">
        <v>1</v>
      </c>
      <c r="S19" s="25">
        <f t="shared" si="19"/>
        <v>50</v>
      </c>
      <c r="T19" s="27"/>
      <c r="U19" s="30"/>
      <c r="V19" s="30" t="e">
        <f t="shared" si="20"/>
        <v>#DIV/0!</v>
      </c>
      <c r="W19" s="23"/>
      <c r="X19" s="30"/>
      <c r="Y19" s="30"/>
      <c r="Z19" s="31">
        <f t="shared" si="21"/>
        <v>0</v>
      </c>
      <c r="AA19" s="24">
        <v>4.8</v>
      </c>
      <c r="AB19" s="24">
        <v>4.5999999999999996</v>
      </c>
    </row>
    <row r="20" spans="1:29" x14ac:dyDescent="0.2">
      <c r="A20" s="9" t="s">
        <v>93</v>
      </c>
      <c r="B20" s="25">
        <v>85</v>
      </c>
      <c r="C20" s="26">
        <v>67</v>
      </c>
      <c r="D20" s="26">
        <f t="shared" si="12"/>
        <v>78.82352941176471</v>
      </c>
      <c r="E20" s="26">
        <f t="shared" si="13"/>
        <v>18</v>
      </c>
      <c r="F20" s="26">
        <f t="shared" si="14"/>
        <v>21.176470588235293</v>
      </c>
      <c r="G20" s="26">
        <v>74</v>
      </c>
      <c r="H20" s="26">
        <v>59</v>
      </c>
      <c r="I20" s="26">
        <f t="shared" si="15"/>
        <v>79.729729729729726</v>
      </c>
      <c r="J20" s="26">
        <f t="shared" si="16"/>
        <v>15</v>
      </c>
      <c r="K20" s="26">
        <f t="shared" si="17"/>
        <v>20.27027027027027</v>
      </c>
      <c r="L20" s="26">
        <v>11</v>
      </c>
      <c r="M20" s="26">
        <v>8</v>
      </c>
      <c r="N20" s="26">
        <f t="shared" si="18"/>
        <v>72.727272727272734</v>
      </c>
      <c r="O20" s="26">
        <f t="shared" si="22"/>
        <v>3</v>
      </c>
      <c r="P20" s="26">
        <f t="shared" ref="P20" si="24">SUM(100/L20)*O20</f>
        <v>27.272727272727273</v>
      </c>
      <c r="Q20" s="28"/>
      <c r="R20" s="29">
        <v>18</v>
      </c>
      <c r="S20" s="25">
        <f t="shared" si="19"/>
        <v>100</v>
      </c>
      <c r="T20" s="27"/>
      <c r="U20" s="30"/>
      <c r="V20" s="30" t="e">
        <f t="shared" si="20"/>
        <v>#DIV/0!</v>
      </c>
      <c r="W20" s="23"/>
      <c r="X20" s="30"/>
      <c r="Y20" s="30"/>
      <c r="Z20" s="31">
        <f t="shared" si="21"/>
        <v>0</v>
      </c>
      <c r="AA20" s="24">
        <v>4.3</v>
      </c>
      <c r="AB20" s="24">
        <v>4.3</v>
      </c>
      <c r="AC20" t="s">
        <v>101</v>
      </c>
    </row>
    <row r="21" spans="1:29" x14ac:dyDescent="0.2">
      <c r="A21" s="9" t="s">
        <v>45</v>
      </c>
      <c r="B21" s="25">
        <v>15</v>
      </c>
      <c r="C21" s="26">
        <v>15</v>
      </c>
      <c r="D21" s="26">
        <f t="shared" si="12"/>
        <v>100</v>
      </c>
      <c r="E21" s="165"/>
      <c r="F21" s="165"/>
      <c r="G21" s="26">
        <v>15</v>
      </c>
      <c r="H21" s="26">
        <v>15</v>
      </c>
      <c r="I21" s="26">
        <f t="shared" si="15"/>
        <v>100</v>
      </c>
      <c r="J21" s="165"/>
      <c r="K21" s="165"/>
      <c r="L21" s="165"/>
      <c r="M21" s="165"/>
      <c r="N21" s="165"/>
      <c r="O21" s="165"/>
      <c r="P21" s="165"/>
      <c r="Q21" s="28"/>
      <c r="R21" s="167"/>
      <c r="S21" s="165"/>
      <c r="T21" s="27"/>
      <c r="U21" s="30"/>
      <c r="V21" s="30" t="e">
        <f t="shared" si="20"/>
        <v>#DIV/0!</v>
      </c>
      <c r="W21" s="23"/>
      <c r="X21" s="30"/>
      <c r="Y21" s="30"/>
      <c r="Z21" s="31">
        <f t="shared" si="21"/>
        <v>0</v>
      </c>
      <c r="AA21" s="24">
        <v>4.4000000000000004</v>
      </c>
      <c r="AB21" s="24">
        <v>4.5</v>
      </c>
    </row>
    <row r="22" spans="1:29" x14ac:dyDescent="0.2">
      <c r="A22" s="9" t="s">
        <v>27</v>
      </c>
      <c r="B22" s="25">
        <v>27</v>
      </c>
      <c r="C22" s="26">
        <v>27</v>
      </c>
      <c r="D22" s="26">
        <f t="shared" si="12"/>
        <v>100</v>
      </c>
      <c r="E22" s="165"/>
      <c r="F22" s="165"/>
      <c r="G22" s="26">
        <v>24</v>
      </c>
      <c r="H22" s="26">
        <v>24</v>
      </c>
      <c r="I22" s="26">
        <f t="shared" si="15"/>
        <v>100</v>
      </c>
      <c r="J22" s="165"/>
      <c r="K22" s="165"/>
      <c r="L22" s="26">
        <v>3</v>
      </c>
      <c r="M22" s="26">
        <v>3</v>
      </c>
      <c r="N22" s="26">
        <f t="shared" si="18"/>
        <v>100</v>
      </c>
      <c r="O22" s="165"/>
      <c r="P22" s="165"/>
      <c r="Q22" s="28"/>
      <c r="R22" s="167"/>
      <c r="S22" s="165"/>
      <c r="T22" s="27"/>
      <c r="U22" s="30"/>
      <c r="V22" s="30" t="e">
        <f t="shared" si="20"/>
        <v>#DIV/0!</v>
      </c>
      <c r="W22" s="23"/>
      <c r="X22" s="30"/>
      <c r="Y22" s="30"/>
      <c r="Z22" s="31">
        <f t="shared" si="21"/>
        <v>0</v>
      </c>
      <c r="AA22" s="24">
        <v>4.5</v>
      </c>
      <c r="AB22" s="24">
        <v>4.4000000000000004</v>
      </c>
    </row>
    <row r="23" spans="1:29" x14ac:dyDescent="0.2">
      <c r="A23" s="9" t="s">
        <v>43</v>
      </c>
      <c r="B23" s="25">
        <v>22</v>
      </c>
      <c r="C23" s="26">
        <v>21</v>
      </c>
      <c r="D23" s="26">
        <f t="shared" si="12"/>
        <v>95.454545454545467</v>
      </c>
      <c r="E23" s="26">
        <f t="shared" si="13"/>
        <v>1</v>
      </c>
      <c r="F23" s="26">
        <f t="shared" si="14"/>
        <v>4.5454545454545459</v>
      </c>
      <c r="G23" s="26">
        <v>22</v>
      </c>
      <c r="H23" s="26">
        <v>21</v>
      </c>
      <c r="I23" s="26">
        <f t="shared" si="15"/>
        <v>95.454545454545467</v>
      </c>
      <c r="J23" s="26">
        <f t="shared" si="16"/>
        <v>1</v>
      </c>
      <c r="K23" s="26">
        <f t="shared" si="17"/>
        <v>4.5454545454545459</v>
      </c>
      <c r="L23" s="26">
        <v>0</v>
      </c>
      <c r="M23" s="26">
        <v>0</v>
      </c>
      <c r="N23" s="26" t="e">
        <f t="shared" si="18"/>
        <v>#DIV/0!</v>
      </c>
      <c r="O23" s="26">
        <f t="shared" si="22"/>
        <v>0</v>
      </c>
      <c r="P23" s="26" t="e">
        <f t="shared" si="23"/>
        <v>#DIV/0!</v>
      </c>
      <c r="Q23" s="28"/>
      <c r="R23" s="29">
        <v>1</v>
      </c>
      <c r="S23" s="25">
        <f t="shared" si="19"/>
        <v>100</v>
      </c>
      <c r="T23" s="27"/>
      <c r="U23" s="30"/>
      <c r="V23" s="30" t="e">
        <f t="shared" si="20"/>
        <v>#DIV/0!</v>
      </c>
      <c r="W23" s="23"/>
      <c r="X23" s="30"/>
      <c r="Y23" s="30"/>
      <c r="Z23" s="31">
        <f t="shared" si="21"/>
        <v>0</v>
      </c>
      <c r="AA23" s="24">
        <v>4.7</v>
      </c>
      <c r="AB23" s="24">
        <v>4.4000000000000004</v>
      </c>
    </row>
    <row r="24" spans="1:29" x14ac:dyDescent="0.2">
      <c r="A24" s="9" t="s">
        <v>28</v>
      </c>
      <c r="B24" s="25">
        <v>43</v>
      </c>
      <c r="C24" s="26">
        <v>39</v>
      </c>
      <c r="D24" s="26">
        <f t="shared" si="12"/>
        <v>90.697674418604663</v>
      </c>
      <c r="E24" s="26">
        <f t="shared" si="13"/>
        <v>4</v>
      </c>
      <c r="F24" s="26">
        <f t="shared" si="14"/>
        <v>9.3023255813953494</v>
      </c>
      <c r="G24" s="26">
        <v>41</v>
      </c>
      <c r="H24" s="26">
        <v>39</v>
      </c>
      <c r="I24" s="26">
        <f t="shared" si="15"/>
        <v>95.121951219512198</v>
      </c>
      <c r="J24" s="26">
        <f t="shared" si="16"/>
        <v>2</v>
      </c>
      <c r="K24" s="26">
        <f t="shared" si="17"/>
        <v>4.8780487804878048</v>
      </c>
      <c r="L24" s="26">
        <v>2</v>
      </c>
      <c r="M24" s="165"/>
      <c r="N24" s="165"/>
      <c r="O24" s="26">
        <f t="shared" si="22"/>
        <v>2</v>
      </c>
      <c r="P24" s="26">
        <f t="shared" si="23"/>
        <v>100</v>
      </c>
      <c r="Q24" s="28"/>
      <c r="R24" s="29">
        <v>4</v>
      </c>
      <c r="S24" s="25">
        <f t="shared" si="19"/>
        <v>100</v>
      </c>
      <c r="T24" s="27"/>
      <c r="U24" s="30"/>
      <c r="V24" s="30" t="e">
        <f t="shared" si="20"/>
        <v>#DIV/0!</v>
      </c>
      <c r="W24" s="23"/>
      <c r="X24" s="30"/>
      <c r="Y24" s="30"/>
      <c r="Z24" s="31">
        <f t="shared" si="21"/>
        <v>0</v>
      </c>
      <c r="AA24" s="24">
        <v>4.8</v>
      </c>
      <c r="AB24" s="24">
        <v>4.5</v>
      </c>
    </row>
    <row r="25" spans="1:29" x14ac:dyDescent="0.2">
      <c r="A25" s="9" t="s">
        <v>29</v>
      </c>
      <c r="B25" s="25">
        <v>59</v>
      </c>
      <c r="C25" s="26">
        <v>59</v>
      </c>
      <c r="D25" s="26">
        <f t="shared" si="12"/>
        <v>100</v>
      </c>
      <c r="E25" s="165"/>
      <c r="F25" s="165"/>
      <c r="G25" s="26">
        <v>48</v>
      </c>
      <c r="H25" s="26">
        <v>48</v>
      </c>
      <c r="I25" s="26">
        <f t="shared" si="15"/>
        <v>100</v>
      </c>
      <c r="J25" s="165"/>
      <c r="K25" s="165"/>
      <c r="L25" s="26">
        <v>11</v>
      </c>
      <c r="M25" s="26">
        <v>11</v>
      </c>
      <c r="N25" s="26">
        <f t="shared" si="18"/>
        <v>100.00000000000001</v>
      </c>
      <c r="O25" s="165"/>
      <c r="P25" s="165"/>
      <c r="Q25" s="28"/>
      <c r="R25" s="167"/>
      <c r="S25" s="165"/>
      <c r="T25" s="27"/>
      <c r="U25" s="30"/>
      <c r="V25" s="30" t="e">
        <f t="shared" si="20"/>
        <v>#DIV/0!</v>
      </c>
      <c r="W25" s="23"/>
      <c r="X25" s="30"/>
      <c r="Y25" s="30"/>
      <c r="Z25" s="31">
        <f t="shared" si="21"/>
        <v>0</v>
      </c>
      <c r="AA25" s="24">
        <v>4.5</v>
      </c>
      <c r="AB25" s="24">
        <v>4.5999999999999996</v>
      </c>
    </row>
    <row r="26" spans="1:29" x14ac:dyDescent="0.2">
      <c r="A26" s="9" t="s">
        <v>47</v>
      </c>
      <c r="B26" s="25">
        <v>8</v>
      </c>
      <c r="C26" s="26">
        <v>7</v>
      </c>
      <c r="D26" s="26">
        <f t="shared" si="12"/>
        <v>87.5</v>
      </c>
      <c r="E26" s="26">
        <f t="shared" si="13"/>
        <v>1</v>
      </c>
      <c r="F26" s="26">
        <f t="shared" si="14"/>
        <v>12.5</v>
      </c>
      <c r="G26" s="26">
        <v>5</v>
      </c>
      <c r="H26" s="26">
        <v>4</v>
      </c>
      <c r="I26" s="26">
        <f t="shared" si="15"/>
        <v>80</v>
      </c>
      <c r="J26" s="26">
        <f t="shared" si="16"/>
        <v>1</v>
      </c>
      <c r="K26" s="26">
        <f t="shared" si="17"/>
        <v>20</v>
      </c>
      <c r="L26" s="26">
        <v>3</v>
      </c>
      <c r="M26" s="26">
        <v>3</v>
      </c>
      <c r="N26" s="26">
        <f t="shared" si="18"/>
        <v>100</v>
      </c>
      <c r="O26" s="165"/>
      <c r="P26" s="165"/>
      <c r="Q26" s="28"/>
      <c r="R26" s="29">
        <v>1</v>
      </c>
      <c r="S26" s="25">
        <f t="shared" si="19"/>
        <v>100</v>
      </c>
      <c r="T26" s="27"/>
      <c r="U26" s="30"/>
      <c r="V26" s="30" t="e">
        <f t="shared" si="20"/>
        <v>#DIV/0!</v>
      </c>
      <c r="W26" s="23"/>
      <c r="X26" s="30"/>
      <c r="Y26" s="30"/>
      <c r="Z26" s="31">
        <f t="shared" si="21"/>
        <v>0</v>
      </c>
      <c r="AA26" s="24">
        <v>4.7</v>
      </c>
      <c r="AB26" s="24">
        <v>4.5</v>
      </c>
    </row>
    <row r="27" spans="1:29" x14ac:dyDescent="0.2">
      <c r="A27" s="9" t="s">
        <v>30</v>
      </c>
      <c r="B27" s="25">
        <v>142</v>
      </c>
      <c r="C27" s="26">
        <v>126</v>
      </c>
      <c r="D27" s="26">
        <f t="shared" si="12"/>
        <v>88.732394366197184</v>
      </c>
      <c r="E27" s="26">
        <f t="shared" si="13"/>
        <v>16</v>
      </c>
      <c r="F27" s="26">
        <f t="shared" si="14"/>
        <v>11.267605633802816</v>
      </c>
      <c r="G27" s="26">
        <v>127</v>
      </c>
      <c r="H27" s="26">
        <v>112</v>
      </c>
      <c r="I27" s="26">
        <f t="shared" si="15"/>
        <v>88.188976377952756</v>
      </c>
      <c r="J27" s="26">
        <f t="shared" si="16"/>
        <v>15</v>
      </c>
      <c r="K27" s="26">
        <f t="shared" si="17"/>
        <v>11.811023622047244</v>
      </c>
      <c r="L27" s="26">
        <v>15</v>
      </c>
      <c r="M27" s="26">
        <v>14</v>
      </c>
      <c r="N27" s="26">
        <f t="shared" si="18"/>
        <v>93.333333333333343</v>
      </c>
      <c r="O27" s="26">
        <f t="shared" si="22"/>
        <v>1</v>
      </c>
      <c r="P27" s="26">
        <f t="shared" si="23"/>
        <v>6.666666666666667</v>
      </c>
      <c r="Q27" s="28"/>
      <c r="R27" s="29">
        <v>16</v>
      </c>
      <c r="S27" s="25">
        <f t="shared" si="19"/>
        <v>100</v>
      </c>
      <c r="T27" s="27"/>
      <c r="U27" s="30"/>
      <c r="V27" s="30" t="e">
        <f t="shared" si="20"/>
        <v>#DIV/0!</v>
      </c>
      <c r="W27" s="23"/>
      <c r="X27" s="30"/>
      <c r="Y27" s="30"/>
      <c r="Z27" s="31">
        <f t="shared" si="21"/>
        <v>0</v>
      </c>
      <c r="AA27" s="24">
        <v>4.7</v>
      </c>
      <c r="AB27" s="24">
        <v>4.5</v>
      </c>
    </row>
    <row r="28" spans="1:29" x14ac:dyDescent="0.2">
      <c r="A28" s="9" t="s">
        <v>31</v>
      </c>
      <c r="B28" s="25">
        <v>59</v>
      </c>
      <c r="C28" s="26">
        <v>56</v>
      </c>
      <c r="D28" s="26">
        <f t="shared" si="12"/>
        <v>94.915254237288138</v>
      </c>
      <c r="E28" s="26">
        <f t="shared" si="13"/>
        <v>3</v>
      </c>
      <c r="F28" s="26">
        <f t="shared" si="14"/>
        <v>5.0847457627118642</v>
      </c>
      <c r="G28" s="26">
        <v>55</v>
      </c>
      <c r="H28" s="26">
        <v>52</v>
      </c>
      <c r="I28" s="26">
        <f t="shared" si="15"/>
        <v>94.545454545454547</v>
      </c>
      <c r="J28" s="26">
        <f t="shared" si="16"/>
        <v>3</v>
      </c>
      <c r="K28" s="26">
        <f t="shared" si="17"/>
        <v>5.4545454545454541</v>
      </c>
      <c r="L28" s="26">
        <v>4</v>
      </c>
      <c r="M28" s="26">
        <v>4</v>
      </c>
      <c r="N28" s="26">
        <f t="shared" si="18"/>
        <v>100</v>
      </c>
      <c r="O28" s="165"/>
      <c r="P28" s="165"/>
      <c r="Q28" s="28"/>
      <c r="R28" s="29">
        <v>3</v>
      </c>
      <c r="S28" s="25">
        <f t="shared" si="19"/>
        <v>100</v>
      </c>
      <c r="T28" s="27"/>
      <c r="U28" s="30"/>
      <c r="V28" s="30" t="e">
        <f t="shared" si="20"/>
        <v>#DIV/0!</v>
      </c>
      <c r="W28" s="23"/>
      <c r="X28" s="30"/>
      <c r="Y28" s="30"/>
      <c r="Z28" s="31">
        <f t="shared" si="21"/>
        <v>0</v>
      </c>
      <c r="AA28" s="24">
        <v>4.4000000000000004</v>
      </c>
      <c r="AB28" s="24">
        <v>4.5</v>
      </c>
    </row>
    <row r="29" spans="1:29" x14ac:dyDescent="0.2">
      <c r="A29" s="9" t="s">
        <v>32</v>
      </c>
      <c r="B29" s="25">
        <v>12</v>
      </c>
      <c r="C29" s="26">
        <v>8</v>
      </c>
      <c r="D29" s="26">
        <f t="shared" si="12"/>
        <v>66.666666666666671</v>
      </c>
      <c r="E29" s="26">
        <f t="shared" si="13"/>
        <v>4</v>
      </c>
      <c r="F29" s="26">
        <f t="shared" si="14"/>
        <v>33.333333333333336</v>
      </c>
      <c r="G29" s="26">
        <v>10</v>
      </c>
      <c r="H29" s="26">
        <v>6</v>
      </c>
      <c r="I29" s="26">
        <f t="shared" si="15"/>
        <v>60</v>
      </c>
      <c r="J29" s="26">
        <f t="shared" si="16"/>
        <v>4</v>
      </c>
      <c r="K29" s="26">
        <f t="shared" si="17"/>
        <v>40</v>
      </c>
      <c r="L29" s="26">
        <v>2</v>
      </c>
      <c r="M29" s="26">
        <v>2</v>
      </c>
      <c r="N29" s="26">
        <f t="shared" si="18"/>
        <v>100</v>
      </c>
      <c r="O29" s="165"/>
      <c r="P29" s="165"/>
      <c r="Q29" s="28"/>
      <c r="R29" s="29">
        <v>4</v>
      </c>
      <c r="S29" s="25">
        <f t="shared" si="19"/>
        <v>100</v>
      </c>
      <c r="T29" s="27"/>
      <c r="U29" s="30"/>
      <c r="V29" s="30" t="e">
        <f t="shared" si="20"/>
        <v>#DIV/0!</v>
      </c>
      <c r="W29" s="23"/>
      <c r="X29" s="30"/>
      <c r="Y29" s="30"/>
      <c r="Z29" s="31">
        <f t="shared" si="21"/>
        <v>0</v>
      </c>
      <c r="AA29" s="24">
        <v>4.4000000000000004</v>
      </c>
      <c r="AB29" s="24">
        <v>4.3</v>
      </c>
    </row>
    <row r="30" spans="1:29" x14ac:dyDescent="0.2">
      <c r="A30" s="9" t="s">
        <v>33</v>
      </c>
      <c r="B30" s="25">
        <v>187</v>
      </c>
      <c r="C30" s="26">
        <v>135</v>
      </c>
      <c r="D30" s="26">
        <f t="shared" si="12"/>
        <v>72.192513368983967</v>
      </c>
      <c r="E30" s="26">
        <f t="shared" si="13"/>
        <v>52</v>
      </c>
      <c r="F30" s="26">
        <f t="shared" si="14"/>
        <v>27.807486631016044</v>
      </c>
      <c r="G30" s="26">
        <v>156</v>
      </c>
      <c r="H30" s="26">
        <v>112</v>
      </c>
      <c r="I30" s="26">
        <f t="shared" si="15"/>
        <v>71.794871794871796</v>
      </c>
      <c r="J30" s="26">
        <f t="shared" si="16"/>
        <v>44</v>
      </c>
      <c r="K30" s="26">
        <f t="shared" si="17"/>
        <v>28.205128205128208</v>
      </c>
      <c r="L30" s="26">
        <v>31</v>
      </c>
      <c r="M30" s="26">
        <v>23</v>
      </c>
      <c r="N30" s="26">
        <f t="shared" si="18"/>
        <v>74.193548387096769</v>
      </c>
      <c r="O30" s="26">
        <f t="shared" si="22"/>
        <v>8</v>
      </c>
      <c r="P30" s="26">
        <f t="shared" si="23"/>
        <v>25.806451612903224</v>
      </c>
      <c r="Q30" s="28"/>
      <c r="R30" s="29">
        <v>42</v>
      </c>
      <c r="S30" s="25">
        <f t="shared" si="19"/>
        <v>80.769230769230774</v>
      </c>
      <c r="T30" s="27"/>
      <c r="U30" s="30"/>
      <c r="V30" s="30" t="e">
        <f t="shared" si="20"/>
        <v>#DIV/0!</v>
      </c>
      <c r="W30" s="23"/>
      <c r="X30" s="30"/>
      <c r="Y30" s="30"/>
      <c r="Z30" s="31">
        <f t="shared" si="21"/>
        <v>0</v>
      </c>
      <c r="AA30" s="24">
        <v>4.5</v>
      </c>
      <c r="AB30" s="24">
        <v>4.5</v>
      </c>
      <c r="AC30" s="107"/>
    </row>
    <row r="31" spans="1:29" x14ac:dyDescent="0.2">
      <c r="A31" s="9" t="s">
        <v>34</v>
      </c>
      <c r="B31" s="25">
        <v>66</v>
      </c>
      <c r="C31" s="26">
        <v>63</v>
      </c>
      <c r="D31" s="26">
        <f t="shared" si="12"/>
        <v>95.454545454545453</v>
      </c>
      <c r="E31" s="26">
        <f t="shared" si="13"/>
        <v>3</v>
      </c>
      <c r="F31" s="26">
        <f t="shared" si="14"/>
        <v>4.545454545454545</v>
      </c>
      <c r="G31" s="26">
        <v>63</v>
      </c>
      <c r="H31" s="26">
        <v>60</v>
      </c>
      <c r="I31" s="26">
        <f t="shared" si="15"/>
        <v>95.238095238095227</v>
      </c>
      <c r="J31" s="26">
        <f t="shared" si="16"/>
        <v>3</v>
      </c>
      <c r="K31" s="26">
        <f t="shared" si="17"/>
        <v>4.7619047619047619</v>
      </c>
      <c r="L31" s="26">
        <v>3</v>
      </c>
      <c r="M31" s="26">
        <v>3</v>
      </c>
      <c r="N31" s="26">
        <f t="shared" si="18"/>
        <v>100</v>
      </c>
      <c r="O31" s="165"/>
      <c r="P31" s="165"/>
      <c r="Q31" s="28"/>
      <c r="R31" s="29">
        <v>3</v>
      </c>
      <c r="S31" s="25">
        <f t="shared" si="19"/>
        <v>100</v>
      </c>
      <c r="T31" s="27"/>
      <c r="U31" s="30"/>
      <c r="V31" s="30" t="e">
        <f t="shared" si="20"/>
        <v>#DIV/0!</v>
      </c>
      <c r="W31" s="23"/>
      <c r="X31" s="30"/>
      <c r="Y31" s="30"/>
      <c r="Z31" s="31">
        <f t="shared" si="21"/>
        <v>0</v>
      </c>
      <c r="AA31" s="114">
        <v>4.5999999999999996</v>
      </c>
      <c r="AB31" s="24">
        <v>4.4000000000000004</v>
      </c>
    </row>
    <row r="32" spans="1:29" x14ac:dyDescent="0.2">
      <c r="A32" s="14" t="s">
        <v>35</v>
      </c>
      <c r="B32" s="15">
        <f>SUM(B8:B31)</f>
        <v>1138</v>
      </c>
      <c r="C32" s="15">
        <f>SUM(C8:C31)</f>
        <v>991</v>
      </c>
      <c r="D32" s="34">
        <f>(100/B32)*C32</f>
        <v>87.082601054481557</v>
      </c>
      <c r="E32" s="130">
        <f>SUM(E8:E31)</f>
        <v>147</v>
      </c>
      <c r="F32" s="34">
        <f>(100/B32)*E32</f>
        <v>12.917398945518453</v>
      </c>
      <c r="G32" s="15">
        <f>SUM(G8:G31)</f>
        <v>1000</v>
      </c>
      <c r="H32" s="15">
        <f>SUM(H8:H31)</f>
        <v>839</v>
      </c>
      <c r="I32" s="34">
        <f>(100/G32)*H32</f>
        <v>83.9</v>
      </c>
      <c r="J32" s="15">
        <f>SUM(J8:J31)</f>
        <v>161</v>
      </c>
      <c r="K32" s="34">
        <f>(100/G32)*J32</f>
        <v>16.100000000000001</v>
      </c>
      <c r="L32" s="15">
        <f>SUM(L8:L31)</f>
        <v>137</v>
      </c>
      <c r="M32" s="15">
        <f>SUM(M8:M31)</f>
        <v>111</v>
      </c>
      <c r="N32" s="34">
        <f>(100/L32)*M32</f>
        <v>81.021897810218974</v>
      </c>
      <c r="O32" s="15">
        <f>SUM(O8:O31)</f>
        <v>26</v>
      </c>
      <c r="P32" s="34">
        <f>(100/L32)*O32</f>
        <v>18.978102189781023</v>
      </c>
      <c r="Q32" s="10"/>
      <c r="R32" s="15">
        <f>SUM(R8:R31)</f>
        <v>130</v>
      </c>
      <c r="S32" s="98">
        <f>(100/E32)*R32</f>
        <v>88.435374149659864</v>
      </c>
      <c r="T32" s="21" t="e">
        <f>AVERAGE(T8:T31)</f>
        <v>#DIV/0!</v>
      </c>
      <c r="U32" s="21" t="e">
        <f>AVERAGE(U8:U31)</f>
        <v>#DIV/0!</v>
      </c>
      <c r="V32" s="21" t="e">
        <f>AVERAGE(T32:U32)</f>
        <v>#DIV/0!</v>
      </c>
      <c r="W32" s="21" t="e">
        <f>AVERAGE(W8:W31)</f>
        <v>#DIV/0!</v>
      </c>
      <c r="X32" s="21" t="e">
        <f>AVERAGE(X8:X31)</f>
        <v>#DIV/0!</v>
      </c>
      <c r="Y32" s="21" t="e">
        <f>AVERAGE(Y8:Y31)</f>
        <v>#DIV/0!</v>
      </c>
      <c r="Z32" s="113" t="e">
        <f>AVERAGE(X32:Y32)</f>
        <v>#DIV/0!</v>
      </c>
    </row>
  </sheetData>
  <sheetProtection algorithmName="SHA-512" hashValue="BUmZ2rI8fNKQo2cSvSySDsx7R70UZhLXUPcNDHLmG/a/Bp6oilPqfQ/PyuesBMv2SeuaVCeihs+rVse0WMWA+w==" saltValue="GzJ2u8pzD6hLrpJDTgccmA==" spinCount="100000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120" zoomScaleNormal="120" workbookViewId="0">
      <pane ySplit="7" topLeftCell="A8" activePane="bottomLeft" state="frozen"/>
      <selection activeCell="Y10" sqref="Y10"/>
      <selection pane="bottomLeft" activeCell="S14" sqref="S14"/>
    </sheetView>
  </sheetViews>
  <sheetFormatPr baseColWidth="10" defaultRowHeight="12.75" x14ac:dyDescent="0.2"/>
  <cols>
    <col min="1" max="1" width="13.28515625" customWidth="1"/>
    <col min="2" max="3" width="4.7109375" customWidth="1"/>
    <col min="4" max="4" width="5.28515625" customWidth="1"/>
    <col min="5" max="5" width="4.7109375" customWidth="1"/>
    <col min="6" max="6" width="5.28515625" customWidth="1"/>
    <col min="7" max="8" width="4.7109375" customWidth="1"/>
    <col min="9" max="9" width="5" customWidth="1"/>
    <col min="10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26" width="4.71093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68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96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111" t="s">
        <v>40</v>
      </c>
      <c r="AB7" s="111" t="s">
        <v>41</v>
      </c>
    </row>
    <row r="8" spans="1:28" x14ac:dyDescent="0.2">
      <c r="A8" s="9" t="s">
        <v>98</v>
      </c>
      <c r="B8" s="25">
        <v>27</v>
      </c>
      <c r="C8" s="26">
        <v>23</v>
      </c>
      <c r="D8" s="26">
        <f t="shared" ref="D8" si="0">SUM(100/B8)*C8</f>
        <v>85.18518518518519</v>
      </c>
      <c r="E8" s="26">
        <f t="shared" ref="E8:E9" si="1">B8-C8</f>
        <v>4</v>
      </c>
      <c r="F8" s="26">
        <f t="shared" ref="F8:F9" si="2">SUM(100/B8)*E8</f>
        <v>14.814814814814815</v>
      </c>
      <c r="G8" s="26">
        <v>26</v>
      </c>
      <c r="H8" s="26">
        <v>23</v>
      </c>
      <c r="I8" s="26">
        <f t="shared" ref="I8:I9" si="3">SUM(100/G8)*H8</f>
        <v>88.461538461538467</v>
      </c>
      <c r="J8" s="26">
        <f t="shared" ref="J8" si="4">G8-H8</f>
        <v>3</v>
      </c>
      <c r="K8" s="26">
        <f t="shared" ref="K8" si="5">SUM(100/G8)*J8</f>
        <v>11.538461538461538</v>
      </c>
      <c r="L8" s="26">
        <v>1</v>
      </c>
      <c r="M8" s="165"/>
      <c r="N8" s="165"/>
      <c r="O8" s="26">
        <f t="shared" ref="O8" si="6">L8-M8</f>
        <v>1</v>
      </c>
      <c r="P8" s="26">
        <f t="shared" ref="P8" si="7">SUM(100/L8)*O8</f>
        <v>100</v>
      </c>
      <c r="Q8" s="28"/>
      <c r="R8" s="29">
        <v>4</v>
      </c>
      <c r="S8" s="25">
        <f t="shared" ref="S8" si="8">(100/E8)*R8</f>
        <v>100</v>
      </c>
      <c r="T8" s="27"/>
      <c r="U8" s="30"/>
      <c r="V8" s="30" t="e">
        <f t="shared" ref="V8:V9" si="9">AVERAGE(T8:U8)</f>
        <v>#DIV/0!</v>
      </c>
      <c r="W8" s="23"/>
      <c r="X8" s="30"/>
      <c r="Y8" s="30"/>
      <c r="Z8" s="31">
        <f t="shared" ref="Z8:Z9" si="10">AVERAGE(X8*0.3+Y8*0.7)</f>
        <v>0</v>
      </c>
      <c r="AA8" s="23">
        <v>4.8</v>
      </c>
      <c r="AB8" s="23">
        <v>4.3</v>
      </c>
    </row>
    <row r="9" spans="1:28" x14ac:dyDescent="0.2">
      <c r="A9" s="9" t="s">
        <v>94</v>
      </c>
      <c r="B9" s="25">
        <v>19</v>
      </c>
      <c r="C9" s="26">
        <v>19</v>
      </c>
      <c r="D9" s="26">
        <f>SUM(100/B9)*C9</f>
        <v>100</v>
      </c>
      <c r="E9" s="26">
        <f t="shared" si="1"/>
        <v>0</v>
      </c>
      <c r="F9" s="26">
        <f t="shared" si="2"/>
        <v>0</v>
      </c>
      <c r="G9" s="26">
        <v>19</v>
      </c>
      <c r="H9" s="26">
        <v>19</v>
      </c>
      <c r="I9" s="26">
        <f t="shared" si="3"/>
        <v>100</v>
      </c>
      <c r="J9" s="165"/>
      <c r="K9" s="165"/>
      <c r="L9" s="165"/>
      <c r="M9" s="165"/>
      <c r="N9" s="165"/>
      <c r="O9" s="165"/>
      <c r="P9" s="165"/>
      <c r="Q9" s="28"/>
      <c r="R9" s="167"/>
      <c r="S9" s="165"/>
      <c r="T9" s="27"/>
      <c r="U9" s="30"/>
      <c r="V9" s="30" t="e">
        <f t="shared" si="9"/>
        <v>#DIV/0!</v>
      </c>
      <c r="W9" s="23"/>
      <c r="X9" s="30"/>
      <c r="Y9" s="30"/>
      <c r="Z9" s="31">
        <f t="shared" si="10"/>
        <v>0</v>
      </c>
      <c r="AA9" s="23">
        <v>4.9000000000000004</v>
      </c>
      <c r="AB9" s="23">
        <v>4.5999999999999996</v>
      </c>
    </row>
    <row r="10" spans="1:28" x14ac:dyDescent="0.2">
      <c r="A10" s="13" t="s">
        <v>22</v>
      </c>
      <c r="B10" s="25">
        <v>9</v>
      </c>
      <c r="C10" s="26">
        <v>7</v>
      </c>
      <c r="D10" s="26">
        <f t="shared" ref="D10:D19" si="11">SUM(100/B10)*C10</f>
        <v>77.777777777777771</v>
      </c>
      <c r="E10" s="26">
        <f t="shared" ref="E10:E18" si="12">B10-C10</f>
        <v>2</v>
      </c>
      <c r="F10" s="26">
        <f t="shared" ref="F10:F18" si="13">SUM(100/B10)*E10</f>
        <v>22.222222222222221</v>
      </c>
      <c r="G10" s="26">
        <v>9</v>
      </c>
      <c r="H10" s="26">
        <v>7</v>
      </c>
      <c r="I10" s="26">
        <f t="shared" ref="I10:I19" si="14">SUM(100/G10)*H10</f>
        <v>77.777777777777771</v>
      </c>
      <c r="J10" s="26">
        <f t="shared" ref="J10:J18" si="15">G10-H10</f>
        <v>2</v>
      </c>
      <c r="K10" s="26">
        <f t="shared" ref="K10:K18" si="16">SUM(100/G10)*J10</f>
        <v>22.222222222222221</v>
      </c>
      <c r="L10" s="165"/>
      <c r="M10" s="165"/>
      <c r="N10" s="165"/>
      <c r="O10" s="165"/>
      <c r="P10" s="165"/>
      <c r="Q10" s="28"/>
      <c r="R10" s="29">
        <v>2</v>
      </c>
      <c r="S10" s="25">
        <f t="shared" ref="S10:S18" si="17">(100/E10)*R10</f>
        <v>100</v>
      </c>
      <c r="T10" s="27"/>
      <c r="U10" s="30"/>
      <c r="V10" s="30" t="e">
        <f t="shared" ref="V10:V19" si="18">AVERAGE(T10:U10)</f>
        <v>#DIV/0!</v>
      </c>
      <c r="W10" s="23"/>
      <c r="X10" s="30"/>
      <c r="Y10" s="30"/>
      <c r="Z10" s="31">
        <f t="shared" ref="Z10:Z19" si="19">AVERAGE(X10*0.3+Y10*0.7)</f>
        <v>0</v>
      </c>
      <c r="AA10" s="23">
        <v>4.8</v>
      </c>
      <c r="AB10" s="23">
        <v>4.9000000000000004</v>
      </c>
    </row>
    <row r="11" spans="1:28" x14ac:dyDescent="0.2">
      <c r="A11" s="13" t="s">
        <v>23</v>
      </c>
      <c r="B11" s="25">
        <v>5</v>
      </c>
      <c r="C11" s="26">
        <v>5</v>
      </c>
      <c r="D11" s="26">
        <f t="shared" si="11"/>
        <v>100</v>
      </c>
      <c r="E11" s="165"/>
      <c r="F11" s="165"/>
      <c r="G11" s="26">
        <v>5</v>
      </c>
      <c r="H11" s="26">
        <v>5</v>
      </c>
      <c r="I11" s="26">
        <f t="shared" si="14"/>
        <v>100</v>
      </c>
      <c r="J11" s="165"/>
      <c r="K11" s="165"/>
      <c r="L11" s="165"/>
      <c r="M11" s="165"/>
      <c r="N11" s="165"/>
      <c r="O11" s="165"/>
      <c r="P11" s="165"/>
      <c r="Q11" s="28"/>
      <c r="R11" s="167"/>
      <c r="S11" s="165"/>
      <c r="T11" s="27"/>
      <c r="U11" s="30"/>
      <c r="V11" s="30" t="e">
        <f t="shared" si="18"/>
        <v>#DIV/0!</v>
      </c>
      <c r="W11" s="23"/>
      <c r="X11" s="30"/>
      <c r="Y11" s="30"/>
      <c r="Z11" s="31">
        <f t="shared" si="19"/>
        <v>0</v>
      </c>
      <c r="AA11" s="23">
        <v>5.3</v>
      </c>
      <c r="AB11" s="23">
        <v>5</v>
      </c>
    </row>
    <row r="12" spans="1:28" x14ac:dyDescent="0.2">
      <c r="A12" s="13" t="s">
        <v>25</v>
      </c>
      <c r="B12" s="25">
        <v>3</v>
      </c>
      <c r="C12" s="26">
        <v>3</v>
      </c>
      <c r="D12" s="26">
        <f t="shared" si="11"/>
        <v>100</v>
      </c>
      <c r="E12" s="165"/>
      <c r="F12" s="165"/>
      <c r="G12" s="26">
        <v>2</v>
      </c>
      <c r="H12" s="26">
        <v>2</v>
      </c>
      <c r="I12" s="26">
        <f t="shared" si="14"/>
        <v>100</v>
      </c>
      <c r="J12" s="165"/>
      <c r="K12" s="165"/>
      <c r="L12" s="26">
        <v>1</v>
      </c>
      <c r="M12" s="165"/>
      <c r="N12" s="165"/>
      <c r="O12" s="26">
        <f t="shared" ref="O12:O18" si="20">L12-M12</f>
        <v>1</v>
      </c>
      <c r="P12" s="26">
        <f t="shared" ref="P12:P18" si="21">SUM(100/L12)*O12</f>
        <v>100</v>
      </c>
      <c r="Q12" s="28"/>
      <c r="R12" s="167"/>
      <c r="S12" s="165"/>
      <c r="T12" s="27"/>
      <c r="U12" s="30"/>
      <c r="V12" s="30" t="e">
        <f t="shared" si="18"/>
        <v>#DIV/0!</v>
      </c>
      <c r="W12" s="23"/>
      <c r="X12" s="30"/>
      <c r="Y12" s="30"/>
      <c r="Z12" s="31">
        <f t="shared" si="19"/>
        <v>0</v>
      </c>
      <c r="AA12" s="23"/>
      <c r="AB12" s="23"/>
    </row>
    <row r="13" spans="1:28" x14ac:dyDescent="0.2">
      <c r="A13" s="9" t="s">
        <v>26</v>
      </c>
      <c r="B13" s="25">
        <v>19</v>
      </c>
      <c r="C13" s="26">
        <v>19</v>
      </c>
      <c r="D13" s="26">
        <f t="shared" si="11"/>
        <v>100</v>
      </c>
      <c r="E13" s="165"/>
      <c r="F13" s="165"/>
      <c r="G13" s="26">
        <v>19</v>
      </c>
      <c r="H13" s="26">
        <v>19</v>
      </c>
      <c r="I13" s="26">
        <f t="shared" si="14"/>
        <v>100</v>
      </c>
      <c r="J13" s="165"/>
      <c r="K13" s="165"/>
      <c r="L13" s="165"/>
      <c r="M13" s="165"/>
      <c r="N13" s="165"/>
      <c r="O13" s="165"/>
      <c r="P13" s="165"/>
      <c r="Q13" s="28"/>
      <c r="R13" s="167"/>
      <c r="S13" s="165"/>
      <c r="T13" s="27"/>
      <c r="U13" s="30"/>
      <c r="V13" s="30" t="e">
        <f t="shared" si="18"/>
        <v>#DIV/0!</v>
      </c>
      <c r="W13" s="23"/>
      <c r="X13" s="30"/>
      <c r="Y13" s="30"/>
      <c r="Z13" s="31">
        <f t="shared" si="19"/>
        <v>0</v>
      </c>
      <c r="AA13" s="23">
        <v>5</v>
      </c>
      <c r="AB13" s="23">
        <v>4.9000000000000004</v>
      </c>
    </row>
    <row r="14" spans="1:28" x14ac:dyDescent="0.2">
      <c r="A14" s="9" t="s">
        <v>43</v>
      </c>
      <c r="B14" s="25">
        <v>4</v>
      </c>
      <c r="C14" s="26">
        <v>4</v>
      </c>
      <c r="D14" s="26">
        <f t="shared" si="11"/>
        <v>100</v>
      </c>
      <c r="E14" s="26">
        <f t="shared" si="12"/>
        <v>0</v>
      </c>
      <c r="F14" s="26">
        <f t="shared" si="13"/>
        <v>0</v>
      </c>
      <c r="G14" s="26">
        <v>4</v>
      </c>
      <c r="H14" s="26">
        <v>4</v>
      </c>
      <c r="I14" s="26">
        <f t="shared" si="14"/>
        <v>100</v>
      </c>
      <c r="J14" s="26">
        <f t="shared" si="15"/>
        <v>0</v>
      </c>
      <c r="K14" s="26">
        <f t="shared" si="16"/>
        <v>0</v>
      </c>
      <c r="L14" s="26">
        <v>0</v>
      </c>
      <c r="M14" s="26">
        <v>0</v>
      </c>
      <c r="N14" s="26" t="e">
        <f t="shared" ref="N14:N18" si="22">SUM(100/L14)*M14</f>
        <v>#DIV/0!</v>
      </c>
      <c r="O14" s="26">
        <f t="shared" si="20"/>
        <v>0</v>
      </c>
      <c r="P14" s="26" t="e">
        <f t="shared" si="21"/>
        <v>#DIV/0!</v>
      </c>
      <c r="Q14" s="28"/>
      <c r="R14" s="29">
        <v>0</v>
      </c>
      <c r="S14" s="25" t="e">
        <f t="shared" si="17"/>
        <v>#DIV/0!</v>
      </c>
      <c r="T14" s="27"/>
      <c r="U14" s="30"/>
      <c r="V14" s="30" t="e">
        <f t="shared" si="18"/>
        <v>#DIV/0!</v>
      </c>
      <c r="W14" s="23"/>
      <c r="X14" s="30"/>
      <c r="Y14" s="30"/>
      <c r="Z14" s="31">
        <f t="shared" si="19"/>
        <v>0</v>
      </c>
      <c r="AA14" s="23">
        <v>5</v>
      </c>
      <c r="AB14" s="23">
        <v>4.5</v>
      </c>
    </row>
    <row r="15" spans="1:28" x14ac:dyDescent="0.2">
      <c r="A15" s="9" t="s">
        <v>29</v>
      </c>
      <c r="B15" s="25">
        <v>8</v>
      </c>
      <c r="C15" s="26">
        <v>8</v>
      </c>
      <c r="D15" s="26">
        <f t="shared" si="11"/>
        <v>100</v>
      </c>
      <c r="E15" s="165"/>
      <c r="F15" s="165"/>
      <c r="G15" s="26">
        <v>6</v>
      </c>
      <c r="H15" s="26">
        <v>6</v>
      </c>
      <c r="I15" s="26">
        <f t="shared" si="14"/>
        <v>100</v>
      </c>
      <c r="J15" s="165"/>
      <c r="K15" s="165"/>
      <c r="L15" s="26">
        <v>2</v>
      </c>
      <c r="M15" s="26">
        <v>2</v>
      </c>
      <c r="N15" s="26">
        <f t="shared" si="22"/>
        <v>100</v>
      </c>
      <c r="O15" s="165"/>
      <c r="P15" s="165"/>
      <c r="Q15" s="28"/>
      <c r="R15" s="167"/>
      <c r="S15" s="165"/>
      <c r="T15" s="27"/>
      <c r="U15" s="30"/>
      <c r="V15" s="30" t="e">
        <f t="shared" si="18"/>
        <v>#DIV/0!</v>
      </c>
      <c r="W15" s="23"/>
      <c r="X15" s="30"/>
      <c r="Y15" s="30"/>
      <c r="Z15" s="31">
        <f t="shared" si="19"/>
        <v>0</v>
      </c>
      <c r="AA15" s="23">
        <v>4.4000000000000004</v>
      </c>
      <c r="AB15" s="23">
        <v>4.2</v>
      </c>
    </row>
    <row r="16" spans="1:28" x14ac:dyDescent="0.2">
      <c r="A16" s="9" t="s">
        <v>30</v>
      </c>
      <c r="B16" s="25">
        <v>20</v>
      </c>
      <c r="C16" s="26">
        <v>18</v>
      </c>
      <c r="D16" s="26">
        <f t="shared" si="11"/>
        <v>90</v>
      </c>
      <c r="E16" s="26">
        <f t="shared" si="12"/>
        <v>2</v>
      </c>
      <c r="F16" s="26">
        <f t="shared" si="13"/>
        <v>10</v>
      </c>
      <c r="G16" s="26">
        <v>20</v>
      </c>
      <c r="H16" s="26">
        <v>18</v>
      </c>
      <c r="I16" s="26">
        <f t="shared" si="14"/>
        <v>90</v>
      </c>
      <c r="J16" s="26">
        <f t="shared" si="15"/>
        <v>2</v>
      </c>
      <c r="K16" s="26">
        <f t="shared" si="16"/>
        <v>10</v>
      </c>
      <c r="L16" s="165"/>
      <c r="M16" s="165"/>
      <c r="N16" s="165"/>
      <c r="O16" s="165"/>
      <c r="P16" s="165"/>
      <c r="Q16" s="28"/>
      <c r="R16" s="29">
        <v>2</v>
      </c>
      <c r="S16" s="25">
        <f t="shared" si="17"/>
        <v>100</v>
      </c>
      <c r="T16" s="27"/>
      <c r="U16" s="30"/>
      <c r="V16" s="30" t="e">
        <f t="shared" si="18"/>
        <v>#DIV/0!</v>
      </c>
      <c r="W16" s="23"/>
      <c r="X16" s="30"/>
      <c r="Y16" s="30"/>
      <c r="Z16" s="31">
        <f t="shared" si="19"/>
        <v>0</v>
      </c>
      <c r="AA16" s="23">
        <v>4.9000000000000004</v>
      </c>
      <c r="AB16" s="23">
        <v>4.5999999999999996</v>
      </c>
    </row>
    <row r="17" spans="1:29" x14ac:dyDescent="0.2">
      <c r="A17" s="9" t="s">
        <v>31</v>
      </c>
      <c r="B17" s="25">
        <v>13</v>
      </c>
      <c r="C17" s="26">
        <v>13</v>
      </c>
      <c r="D17" s="26">
        <f t="shared" si="11"/>
        <v>100</v>
      </c>
      <c r="E17" s="165"/>
      <c r="F17" s="165"/>
      <c r="G17" s="26">
        <v>13</v>
      </c>
      <c r="H17" s="26">
        <v>13</v>
      </c>
      <c r="I17" s="26">
        <f t="shared" si="14"/>
        <v>100</v>
      </c>
      <c r="J17" s="165"/>
      <c r="K17" s="165"/>
      <c r="L17" s="165"/>
      <c r="M17" s="165"/>
      <c r="N17" s="165"/>
      <c r="O17" s="165"/>
      <c r="P17" s="165"/>
      <c r="Q17" s="28"/>
      <c r="R17" s="167"/>
      <c r="S17" s="165"/>
      <c r="T17" s="27"/>
      <c r="U17" s="30"/>
      <c r="V17" s="30" t="e">
        <f t="shared" si="18"/>
        <v>#DIV/0!</v>
      </c>
      <c r="W17" s="23"/>
      <c r="X17" s="30"/>
      <c r="Y17" s="30"/>
      <c r="Z17" s="31">
        <f t="shared" si="19"/>
        <v>0</v>
      </c>
      <c r="AA17" s="23">
        <v>4.5</v>
      </c>
      <c r="AB17" s="23">
        <v>4.5</v>
      </c>
    </row>
    <row r="18" spans="1:29" x14ac:dyDescent="0.2">
      <c r="A18" s="9" t="s">
        <v>33</v>
      </c>
      <c r="B18" s="25">
        <v>16</v>
      </c>
      <c r="C18" s="26">
        <v>9</v>
      </c>
      <c r="D18" s="26">
        <f t="shared" si="11"/>
        <v>56.25</v>
      </c>
      <c r="E18" s="26">
        <f t="shared" si="12"/>
        <v>7</v>
      </c>
      <c r="F18" s="26">
        <f t="shared" si="13"/>
        <v>43.75</v>
      </c>
      <c r="G18" s="26">
        <v>13</v>
      </c>
      <c r="H18" s="26">
        <v>7</v>
      </c>
      <c r="I18" s="26">
        <f t="shared" si="14"/>
        <v>53.846153846153847</v>
      </c>
      <c r="J18" s="26">
        <f t="shared" si="15"/>
        <v>6</v>
      </c>
      <c r="K18" s="26">
        <f t="shared" si="16"/>
        <v>46.153846153846153</v>
      </c>
      <c r="L18" s="26">
        <v>3</v>
      </c>
      <c r="M18" s="26">
        <v>2</v>
      </c>
      <c r="N18" s="26">
        <f t="shared" si="22"/>
        <v>66.666666666666671</v>
      </c>
      <c r="O18" s="26">
        <f t="shared" si="20"/>
        <v>1</v>
      </c>
      <c r="P18" s="26">
        <f t="shared" si="21"/>
        <v>33.333333333333336</v>
      </c>
      <c r="Q18" s="28"/>
      <c r="R18" s="29">
        <v>5</v>
      </c>
      <c r="S18" s="25">
        <f t="shared" si="17"/>
        <v>71.428571428571431</v>
      </c>
      <c r="T18" s="27"/>
      <c r="U18" s="30"/>
      <c r="V18" s="30" t="e">
        <f t="shared" si="18"/>
        <v>#DIV/0!</v>
      </c>
      <c r="W18" s="23"/>
      <c r="X18" s="30"/>
      <c r="Y18" s="30"/>
      <c r="Z18" s="31">
        <f t="shared" si="19"/>
        <v>0</v>
      </c>
      <c r="AA18" s="23">
        <v>4.7</v>
      </c>
      <c r="AB18" s="23">
        <v>4.7</v>
      </c>
      <c r="AC18" s="107"/>
    </row>
    <row r="19" spans="1:29" x14ac:dyDescent="0.2">
      <c r="A19" s="9" t="s">
        <v>34</v>
      </c>
      <c r="B19" s="25">
        <v>14</v>
      </c>
      <c r="C19" s="26">
        <v>14</v>
      </c>
      <c r="D19" s="26">
        <f t="shared" si="11"/>
        <v>100</v>
      </c>
      <c r="E19" s="165"/>
      <c r="F19" s="165"/>
      <c r="G19" s="26">
        <v>14</v>
      </c>
      <c r="H19" s="26">
        <v>14</v>
      </c>
      <c r="I19" s="26">
        <f t="shared" si="14"/>
        <v>100</v>
      </c>
      <c r="J19" s="165"/>
      <c r="K19" s="165"/>
      <c r="L19" s="165"/>
      <c r="M19" s="165"/>
      <c r="N19" s="165"/>
      <c r="O19" s="165"/>
      <c r="P19" s="165"/>
      <c r="Q19" s="28"/>
      <c r="R19" s="167"/>
      <c r="S19" s="165"/>
      <c r="T19" s="27"/>
      <c r="U19" s="30"/>
      <c r="V19" s="30" t="e">
        <f t="shared" si="18"/>
        <v>#DIV/0!</v>
      </c>
      <c r="W19" s="23"/>
      <c r="X19" s="30"/>
      <c r="Y19" s="30"/>
      <c r="Z19" s="31">
        <f t="shared" si="19"/>
        <v>0</v>
      </c>
      <c r="AA19" s="30">
        <v>5.0999999999999996</v>
      </c>
      <c r="AB19" s="30">
        <v>5</v>
      </c>
    </row>
    <row r="20" spans="1:29" x14ac:dyDescent="0.2">
      <c r="A20" s="14" t="s">
        <v>35</v>
      </c>
      <c r="B20" s="15">
        <f>SUM(B8:B19)</f>
        <v>157</v>
      </c>
      <c r="C20" s="15">
        <f>SUM(C8:C19)</f>
        <v>142</v>
      </c>
      <c r="D20" s="12">
        <f>(100/B20)*C20</f>
        <v>90.445859872611464</v>
      </c>
      <c r="E20" s="15">
        <f>SUM(E8:E19)</f>
        <v>15</v>
      </c>
      <c r="F20" s="12">
        <f>(100/B20)*E20</f>
        <v>9.5541401273885338</v>
      </c>
      <c r="G20" s="15">
        <f>SUM(G8:G19)</f>
        <v>150</v>
      </c>
      <c r="H20" s="15">
        <f>SUM(H8:H19)</f>
        <v>137</v>
      </c>
      <c r="I20" s="12">
        <f>(100/G20)*H20</f>
        <v>91.333333333333329</v>
      </c>
      <c r="J20" s="15">
        <f>SUM(J8:J19)</f>
        <v>13</v>
      </c>
      <c r="K20" s="12">
        <f>(100/G20)*J20</f>
        <v>8.6666666666666661</v>
      </c>
      <c r="L20" s="15">
        <f>SUM(L8:L19)</f>
        <v>7</v>
      </c>
      <c r="M20" s="15">
        <f>SUM(M8:M19)</f>
        <v>4</v>
      </c>
      <c r="N20" s="12">
        <f>(100/L20)*M20</f>
        <v>57.142857142857146</v>
      </c>
      <c r="O20" s="15">
        <f>SUM(O8:O19)</f>
        <v>3</v>
      </c>
      <c r="P20" s="12">
        <f>(100/L20)*O20</f>
        <v>42.857142857142861</v>
      </c>
      <c r="Q20" s="10"/>
      <c r="R20" s="15">
        <f>SUM(R8:R19)</f>
        <v>13</v>
      </c>
      <c r="S20" s="29">
        <f>(100/E20)*R20</f>
        <v>86.666666666666671</v>
      </c>
      <c r="T20" s="21" t="e">
        <f t="shared" ref="T20:AB20" si="23">AVERAGE(T8:T19)</f>
        <v>#DIV/0!</v>
      </c>
      <c r="U20" s="21" t="e">
        <f t="shared" si="23"/>
        <v>#DIV/0!</v>
      </c>
      <c r="V20" s="32" t="e">
        <f t="shared" si="23"/>
        <v>#DIV/0!</v>
      </c>
      <c r="W20" s="32" t="e">
        <f t="shared" si="23"/>
        <v>#DIV/0!</v>
      </c>
      <c r="X20" s="21" t="e">
        <f>AVERAGE(X8:X19)</f>
        <v>#DIV/0!</v>
      </c>
      <c r="Y20" s="21" t="e">
        <f t="shared" si="23"/>
        <v>#DIV/0!</v>
      </c>
      <c r="Z20" s="32">
        <f t="shared" si="23"/>
        <v>0</v>
      </c>
      <c r="AA20" s="21">
        <f t="shared" si="23"/>
        <v>4.8545454545454554</v>
      </c>
      <c r="AB20" s="21">
        <f t="shared" si="23"/>
        <v>4.6545454545454552</v>
      </c>
    </row>
  </sheetData>
  <sheetProtection algorithmName="SHA-512" hashValue="gVxCdZAI9z7LiEvr77edqeAmXusyX2gxeYHGXS0Wr9YP3N7x0dTGTDMA9YgFrymBFh+44B+Vyfi1SufgUO/zLQ==" saltValue="ggbfnSNp5VcWbWK25BsByA==" spinCount="100000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110" zoomScaleNormal="110" workbookViewId="0">
      <pane ySplit="7" topLeftCell="A14" activePane="bottomLeft" state="frozen"/>
      <selection activeCell="Y10" sqref="Y10"/>
      <selection pane="bottomLeft" activeCell="S23" sqref="S23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12"/>
      <c r="AF6" s="11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96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48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52</v>
      </c>
      <c r="C8" s="26">
        <v>45</v>
      </c>
      <c r="D8" s="26">
        <f t="shared" ref="D8:D29" si="0">SUM(100/B8)*C8</f>
        <v>86.538461538461547</v>
      </c>
      <c r="E8" s="26">
        <f t="shared" ref="E8:E31" si="1">B8-C8</f>
        <v>7</v>
      </c>
      <c r="F8" s="26">
        <f t="shared" ref="F8:F31" si="2">SUM(100/B8)*E8</f>
        <v>13.461538461538462</v>
      </c>
      <c r="G8" s="26">
        <v>50</v>
      </c>
      <c r="H8" s="26">
        <v>43</v>
      </c>
      <c r="I8" s="26">
        <f t="shared" ref="I8:I31" si="3">SUM(100/G8)*H8</f>
        <v>86</v>
      </c>
      <c r="J8" s="26">
        <f t="shared" ref="J8:J31" si="4">G8-H8</f>
        <v>7</v>
      </c>
      <c r="K8" s="26">
        <f t="shared" ref="K8:K30" si="5">SUM(100/G8)*J8</f>
        <v>14</v>
      </c>
      <c r="L8" s="26">
        <v>2</v>
      </c>
      <c r="M8" s="26">
        <v>2</v>
      </c>
      <c r="N8" s="26">
        <f t="shared" ref="N8:N31" si="6">SUM(100/L8)*M8</f>
        <v>100</v>
      </c>
      <c r="O8" s="165"/>
      <c r="P8" s="165"/>
      <c r="Q8" s="28"/>
      <c r="R8" s="29">
        <v>4</v>
      </c>
      <c r="S8" s="25">
        <f t="shared" ref="S8" si="7">(100/E8)*R8</f>
        <v>57.142857142857146</v>
      </c>
      <c r="T8" s="29">
        <v>3</v>
      </c>
      <c r="U8" s="26">
        <f t="shared" ref="U8" si="8">SUM(100/E8)*T8</f>
        <v>42.857142857142861</v>
      </c>
      <c r="V8" s="167"/>
      <c r="W8" s="165"/>
      <c r="X8" s="27"/>
      <c r="Y8" s="30"/>
      <c r="Z8" s="30" t="e">
        <f t="shared" ref="Z8:Z29" si="9">AVERAGE(X8:Y8)</f>
        <v>#DIV/0!</v>
      </c>
      <c r="AA8" s="23"/>
      <c r="AB8" s="30"/>
      <c r="AC8" s="30"/>
      <c r="AD8" s="31">
        <f t="shared" ref="AD8:AD29" si="10">AVERAGE(AB8*0.3+AC8*0.7)</f>
        <v>0</v>
      </c>
      <c r="AE8" s="23">
        <v>4.3</v>
      </c>
      <c r="AF8" s="23">
        <v>4.0999999999999996</v>
      </c>
    </row>
    <row r="9" spans="1:32" x14ac:dyDescent="0.2">
      <c r="A9" s="9" t="s">
        <v>74</v>
      </c>
      <c r="B9" s="25">
        <v>45</v>
      </c>
      <c r="C9" s="26">
        <v>44</v>
      </c>
      <c r="D9" s="26">
        <f>SUM(100/B9)*C9</f>
        <v>97.777777777777786</v>
      </c>
      <c r="E9" s="26">
        <f t="shared" si="1"/>
        <v>1</v>
      </c>
      <c r="F9" s="26">
        <f t="shared" si="2"/>
        <v>2.2222222222222223</v>
      </c>
      <c r="G9" s="26">
        <v>43</v>
      </c>
      <c r="H9" s="26">
        <v>43</v>
      </c>
      <c r="I9" s="26">
        <f t="shared" si="3"/>
        <v>100</v>
      </c>
      <c r="J9" s="165"/>
      <c r="K9" s="165"/>
      <c r="L9" s="26">
        <v>2</v>
      </c>
      <c r="M9" s="26">
        <v>1</v>
      </c>
      <c r="N9" s="26">
        <f t="shared" si="6"/>
        <v>50</v>
      </c>
      <c r="O9" s="26">
        <f t="shared" ref="O9:O30" si="11">L9-M9</f>
        <v>1</v>
      </c>
      <c r="P9" s="26">
        <f t="shared" ref="P9:P30" si="12">SUM(100/L9)*O9</f>
        <v>50</v>
      </c>
      <c r="Q9" s="28"/>
      <c r="R9" s="167"/>
      <c r="S9" s="165"/>
      <c r="T9" s="29">
        <v>1</v>
      </c>
      <c r="U9" s="26">
        <f t="shared" ref="U9:U30" si="13">SUM(100/E9)*T9</f>
        <v>100</v>
      </c>
      <c r="V9" s="167"/>
      <c r="W9" s="165"/>
      <c r="X9" s="27"/>
      <c r="Y9" s="30"/>
      <c r="Z9" s="30" t="e">
        <f t="shared" si="9"/>
        <v>#DIV/0!</v>
      </c>
      <c r="AA9" s="23"/>
      <c r="AB9" s="30"/>
      <c r="AC9" s="30"/>
      <c r="AD9" s="31">
        <f t="shared" si="10"/>
        <v>0</v>
      </c>
      <c r="AE9" s="23">
        <v>4.8</v>
      </c>
      <c r="AF9" s="23">
        <v>4.3</v>
      </c>
    </row>
    <row r="10" spans="1:32" x14ac:dyDescent="0.2">
      <c r="A10" s="9" t="s">
        <v>42</v>
      </c>
      <c r="B10" s="25">
        <v>14</v>
      </c>
      <c r="C10" s="26">
        <v>14</v>
      </c>
      <c r="D10" s="26">
        <f t="shared" si="0"/>
        <v>100</v>
      </c>
      <c r="E10" s="165"/>
      <c r="F10" s="165"/>
      <c r="G10" s="26">
        <v>12</v>
      </c>
      <c r="H10" s="26">
        <v>12</v>
      </c>
      <c r="I10" s="26">
        <f t="shared" si="3"/>
        <v>100</v>
      </c>
      <c r="J10" s="165"/>
      <c r="K10" s="165"/>
      <c r="L10" s="26">
        <v>2</v>
      </c>
      <c r="M10" s="26">
        <v>2</v>
      </c>
      <c r="N10" s="26">
        <f t="shared" si="6"/>
        <v>100</v>
      </c>
      <c r="O10" s="165"/>
      <c r="P10" s="165"/>
      <c r="Q10" s="28"/>
      <c r="R10" s="167"/>
      <c r="S10" s="165"/>
      <c r="T10" s="167"/>
      <c r="U10" s="165"/>
      <c r="V10" s="167"/>
      <c r="W10" s="165"/>
      <c r="X10" s="27"/>
      <c r="Y10" s="30"/>
      <c r="Z10" s="30" t="e">
        <f t="shared" si="9"/>
        <v>#DIV/0!</v>
      </c>
      <c r="AA10" s="23"/>
      <c r="AB10" s="30"/>
      <c r="AC10" s="30"/>
      <c r="AD10" s="31">
        <f t="shared" si="10"/>
        <v>0</v>
      </c>
      <c r="AE10" s="23">
        <v>4.7</v>
      </c>
      <c r="AF10" s="23">
        <v>4.7</v>
      </c>
    </row>
    <row r="11" spans="1:32" x14ac:dyDescent="0.2">
      <c r="A11" s="9" t="s">
        <v>46</v>
      </c>
      <c r="B11" s="25">
        <v>13</v>
      </c>
      <c r="C11" s="26">
        <v>13</v>
      </c>
      <c r="D11" s="26">
        <f t="shared" si="0"/>
        <v>100</v>
      </c>
      <c r="E11" s="165"/>
      <c r="F11" s="165"/>
      <c r="G11" s="26">
        <v>13</v>
      </c>
      <c r="H11" s="26">
        <v>13</v>
      </c>
      <c r="I11" s="26">
        <f t="shared" si="3"/>
        <v>100</v>
      </c>
      <c r="J11" s="165"/>
      <c r="K11" s="165"/>
      <c r="L11" s="165"/>
      <c r="M11" s="165"/>
      <c r="N11" s="165"/>
      <c r="O11" s="165"/>
      <c r="P11" s="165"/>
      <c r="Q11" s="28"/>
      <c r="R11" s="167"/>
      <c r="S11" s="165"/>
      <c r="T11" s="167"/>
      <c r="U11" s="165"/>
      <c r="V11" s="167"/>
      <c r="W11" s="165"/>
      <c r="X11" s="27"/>
      <c r="Y11" s="30"/>
      <c r="Z11" s="30" t="e">
        <f t="shared" si="9"/>
        <v>#DIV/0!</v>
      </c>
      <c r="AA11" s="23"/>
      <c r="AB11" s="30"/>
      <c r="AC11" s="30"/>
      <c r="AD11" s="31">
        <f t="shared" si="10"/>
        <v>0</v>
      </c>
      <c r="AE11" s="23">
        <v>4.5999999999999996</v>
      </c>
      <c r="AF11" s="23">
        <v>4.5</v>
      </c>
    </row>
    <row r="12" spans="1:32" x14ac:dyDescent="0.2">
      <c r="A12" s="9" t="s">
        <v>20</v>
      </c>
      <c r="B12" s="25">
        <v>17</v>
      </c>
      <c r="C12" s="26">
        <v>16</v>
      </c>
      <c r="D12" s="26">
        <f t="shared" si="0"/>
        <v>94.117647058823536</v>
      </c>
      <c r="E12" s="26">
        <f t="shared" si="1"/>
        <v>1</v>
      </c>
      <c r="F12" s="26">
        <f t="shared" si="2"/>
        <v>5.882352941176471</v>
      </c>
      <c r="G12" s="26">
        <v>16</v>
      </c>
      <c r="H12" s="26">
        <v>15</v>
      </c>
      <c r="I12" s="26">
        <f t="shared" si="3"/>
        <v>93.75</v>
      </c>
      <c r="J12" s="26">
        <f t="shared" si="4"/>
        <v>1</v>
      </c>
      <c r="K12" s="26">
        <f t="shared" si="5"/>
        <v>6.25</v>
      </c>
      <c r="L12" s="26">
        <v>1</v>
      </c>
      <c r="M12" s="26">
        <v>1</v>
      </c>
      <c r="N12" s="26">
        <f t="shared" si="6"/>
        <v>100</v>
      </c>
      <c r="O12" s="165"/>
      <c r="P12" s="165"/>
      <c r="Q12" s="28"/>
      <c r="R12" s="29">
        <v>1</v>
      </c>
      <c r="S12" s="25">
        <f t="shared" ref="S12:S31" si="14">(100/E12)*R12</f>
        <v>100</v>
      </c>
      <c r="T12" s="167"/>
      <c r="U12" s="165"/>
      <c r="V12" s="167"/>
      <c r="W12" s="165"/>
      <c r="X12" s="27"/>
      <c r="Y12" s="30"/>
      <c r="Z12" s="30" t="e">
        <f t="shared" si="9"/>
        <v>#DIV/0!</v>
      </c>
      <c r="AA12" s="23"/>
      <c r="AB12" s="30"/>
      <c r="AC12" s="30"/>
      <c r="AD12" s="31">
        <f t="shared" si="10"/>
        <v>0</v>
      </c>
      <c r="AE12" s="23">
        <v>4.5</v>
      </c>
      <c r="AF12" s="23">
        <v>4.2</v>
      </c>
    </row>
    <row r="13" spans="1:32" x14ac:dyDescent="0.2">
      <c r="A13" s="9" t="s">
        <v>21</v>
      </c>
      <c r="B13" s="25">
        <v>13</v>
      </c>
      <c r="C13" s="26">
        <v>13</v>
      </c>
      <c r="D13" s="26">
        <f t="shared" si="0"/>
        <v>100</v>
      </c>
      <c r="E13" s="165"/>
      <c r="F13" s="165"/>
      <c r="G13" s="26">
        <v>13</v>
      </c>
      <c r="H13" s="26">
        <v>13</v>
      </c>
      <c r="I13" s="26">
        <f t="shared" si="3"/>
        <v>100</v>
      </c>
      <c r="J13" s="165"/>
      <c r="K13" s="165"/>
      <c r="L13" s="165"/>
      <c r="M13" s="165"/>
      <c r="N13" s="165"/>
      <c r="O13" s="165"/>
      <c r="P13" s="165"/>
      <c r="Q13" s="28"/>
      <c r="R13" s="167"/>
      <c r="S13" s="165"/>
      <c r="T13" s="167"/>
      <c r="U13" s="165"/>
      <c r="V13" s="167"/>
      <c r="W13" s="165"/>
      <c r="X13" s="27"/>
      <c r="Y13" s="30"/>
      <c r="Z13" s="30" t="e">
        <f t="shared" si="9"/>
        <v>#DIV/0!</v>
      </c>
      <c r="AA13" s="23"/>
      <c r="AB13" s="30"/>
      <c r="AC13" s="30"/>
      <c r="AD13" s="31">
        <f t="shared" si="10"/>
        <v>0</v>
      </c>
      <c r="AE13" s="23">
        <v>4.8</v>
      </c>
      <c r="AF13" s="23">
        <v>4.3</v>
      </c>
    </row>
    <row r="14" spans="1:32" x14ac:dyDescent="0.2">
      <c r="A14" s="13" t="s">
        <v>22</v>
      </c>
      <c r="B14" s="25">
        <v>20</v>
      </c>
      <c r="C14" s="26">
        <v>19</v>
      </c>
      <c r="D14" s="26">
        <f t="shared" si="0"/>
        <v>95</v>
      </c>
      <c r="E14" s="26">
        <f t="shared" si="1"/>
        <v>1</v>
      </c>
      <c r="F14" s="26">
        <f t="shared" si="2"/>
        <v>5</v>
      </c>
      <c r="G14" s="25">
        <v>19</v>
      </c>
      <c r="H14" s="26">
        <v>19</v>
      </c>
      <c r="I14" s="26">
        <f t="shared" si="3"/>
        <v>100</v>
      </c>
      <c r="J14" s="165"/>
      <c r="K14" s="165"/>
      <c r="L14" s="26">
        <v>1</v>
      </c>
      <c r="M14" s="165"/>
      <c r="N14" s="165"/>
      <c r="O14" s="26">
        <f t="shared" si="11"/>
        <v>1</v>
      </c>
      <c r="P14" s="26">
        <f t="shared" si="12"/>
        <v>100</v>
      </c>
      <c r="Q14" s="28"/>
      <c r="R14" s="167"/>
      <c r="S14" s="165"/>
      <c r="T14" s="29">
        <v>1</v>
      </c>
      <c r="U14" s="26">
        <f t="shared" si="13"/>
        <v>100</v>
      </c>
      <c r="V14" s="167"/>
      <c r="W14" s="165"/>
      <c r="X14" s="27"/>
      <c r="Y14" s="30"/>
      <c r="Z14" s="30"/>
      <c r="AA14" s="23"/>
      <c r="AB14" s="30"/>
      <c r="AC14" s="30"/>
      <c r="AD14" s="31">
        <f t="shared" si="10"/>
        <v>0</v>
      </c>
      <c r="AE14" s="23">
        <v>4.5</v>
      </c>
      <c r="AF14" s="23">
        <v>4.5</v>
      </c>
    </row>
    <row r="15" spans="1:32" x14ac:dyDescent="0.2">
      <c r="A15" s="13" t="s">
        <v>23</v>
      </c>
      <c r="B15" s="25">
        <v>18</v>
      </c>
      <c r="C15" s="26">
        <v>18</v>
      </c>
      <c r="D15" s="26">
        <f t="shared" si="0"/>
        <v>100</v>
      </c>
      <c r="E15" s="165"/>
      <c r="F15" s="165"/>
      <c r="G15" s="26">
        <v>16</v>
      </c>
      <c r="H15" s="26">
        <v>16</v>
      </c>
      <c r="I15" s="26">
        <f t="shared" si="3"/>
        <v>100</v>
      </c>
      <c r="J15" s="165"/>
      <c r="K15" s="165"/>
      <c r="L15" s="26">
        <v>2</v>
      </c>
      <c r="M15" s="26">
        <v>2</v>
      </c>
      <c r="N15" s="26">
        <f t="shared" si="6"/>
        <v>100</v>
      </c>
      <c r="O15" s="165"/>
      <c r="P15" s="165"/>
      <c r="Q15" s="28"/>
      <c r="R15" s="167"/>
      <c r="S15" s="165"/>
      <c r="T15" s="167"/>
      <c r="U15" s="165"/>
      <c r="V15" s="167"/>
      <c r="W15" s="165"/>
      <c r="X15" s="27"/>
      <c r="Y15" s="30"/>
      <c r="Z15" s="30" t="e">
        <f t="shared" si="9"/>
        <v>#DIV/0!</v>
      </c>
      <c r="AA15" s="23"/>
      <c r="AB15" s="30"/>
      <c r="AC15" s="30"/>
      <c r="AD15" s="31">
        <f t="shared" si="10"/>
        <v>0</v>
      </c>
      <c r="AE15" s="23">
        <v>4.3</v>
      </c>
      <c r="AF15" s="23">
        <v>4.3</v>
      </c>
    </row>
    <row r="16" spans="1:32" x14ac:dyDescent="0.2">
      <c r="A16" s="13" t="s">
        <v>40</v>
      </c>
      <c r="B16" s="25">
        <v>14</v>
      </c>
      <c r="C16" s="26">
        <v>14</v>
      </c>
      <c r="D16" s="26">
        <f t="shared" si="0"/>
        <v>100</v>
      </c>
      <c r="E16" s="165"/>
      <c r="F16" s="165"/>
      <c r="G16" s="26">
        <v>12</v>
      </c>
      <c r="H16" s="26">
        <v>12</v>
      </c>
      <c r="I16" s="26">
        <f t="shared" si="3"/>
        <v>100</v>
      </c>
      <c r="J16" s="165"/>
      <c r="K16" s="165"/>
      <c r="L16" s="26">
        <v>2</v>
      </c>
      <c r="M16" s="26">
        <v>2</v>
      </c>
      <c r="N16" s="26">
        <f t="shared" si="6"/>
        <v>100</v>
      </c>
      <c r="O16" s="165"/>
      <c r="P16" s="165"/>
      <c r="Q16" s="28"/>
      <c r="R16" s="167"/>
      <c r="S16" s="165"/>
      <c r="T16" s="167"/>
      <c r="U16" s="165"/>
      <c r="V16" s="167"/>
      <c r="W16" s="165"/>
      <c r="X16" s="27"/>
      <c r="Y16" s="30"/>
      <c r="Z16" s="30" t="e">
        <f t="shared" si="9"/>
        <v>#DIV/0!</v>
      </c>
      <c r="AA16" s="23"/>
      <c r="AB16" s="30"/>
      <c r="AC16" s="30"/>
      <c r="AD16" s="31">
        <f t="shared" si="10"/>
        <v>0</v>
      </c>
      <c r="AE16" s="23">
        <v>4.5</v>
      </c>
      <c r="AF16" s="23">
        <v>4.2</v>
      </c>
    </row>
    <row r="17" spans="1:33" x14ac:dyDescent="0.2">
      <c r="A17" s="9" t="s">
        <v>24</v>
      </c>
      <c r="B17" s="25">
        <v>26</v>
      </c>
      <c r="C17" s="26">
        <v>25</v>
      </c>
      <c r="D17" s="26">
        <f t="shared" si="0"/>
        <v>96.15384615384616</v>
      </c>
      <c r="E17" s="26">
        <f t="shared" si="1"/>
        <v>1</v>
      </c>
      <c r="F17" s="26">
        <f t="shared" si="2"/>
        <v>3.8461538461538463</v>
      </c>
      <c r="G17" s="26">
        <v>24</v>
      </c>
      <c r="H17" s="26">
        <v>23</v>
      </c>
      <c r="I17" s="26">
        <f t="shared" si="3"/>
        <v>95.833333333333343</v>
      </c>
      <c r="J17" s="26">
        <f t="shared" si="4"/>
        <v>1</v>
      </c>
      <c r="K17" s="26">
        <f t="shared" si="5"/>
        <v>4.166666666666667</v>
      </c>
      <c r="L17" s="26">
        <v>2</v>
      </c>
      <c r="M17" s="26">
        <v>2</v>
      </c>
      <c r="N17" s="26">
        <f t="shared" si="6"/>
        <v>100</v>
      </c>
      <c r="O17" s="165"/>
      <c r="P17" s="165"/>
      <c r="Q17" s="28"/>
      <c r="R17" s="29">
        <v>1</v>
      </c>
      <c r="S17" s="25">
        <f t="shared" si="14"/>
        <v>100</v>
      </c>
      <c r="T17" s="167"/>
      <c r="U17" s="165"/>
      <c r="V17" s="167"/>
      <c r="W17" s="165"/>
      <c r="X17" s="27"/>
      <c r="Y17" s="30"/>
      <c r="Z17" s="30" t="e">
        <f t="shared" si="9"/>
        <v>#DIV/0!</v>
      </c>
      <c r="AA17" s="23"/>
      <c r="AB17" s="30"/>
      <c r="AC17" s="30"/>
      <c r="AD17" s="31">
        <f t="shared" si="10"/>
        <v>0</v>
      </c>
      <c r="AE17" s="23">
        <v>4.5</v>
      </c>
      <c r="AF17" s="23">
        <v>4.5999999999999996</v>
      </c>
    </row>
    <row r="18" spans="1:33" x14ac:dyDescent="0.2">
      <c r="A18" s="9" t="s">
        <v>75</v>
      </c>
      <c r="B18" s="25">
        <v>7</v>
      </c>
      <c r="C18" s="26">
        <v>6</v>
      </c>
      <c r="D18" s="26">
        <f t="shared" si="0"/>
        <v>85.714285714285722</v>
      </c>
      <c r="E18" s="26">
        <f t="shared" si="1"/>
        <v>1</v>
      </c>
      <c r="F18" s="26">
        <f t="shared" si="2"/>
        <v>14.285714285714286</v>
      </c>
      <c r="G18" s="26">
        <v>4</v>
      </c>
      <c r="H18" s="26">
        <v>3</v>
      </c>
      <c r="I18" s="26">
        <f t="shared" si="3"/>
        <v>75</v>
      </c>
      <c r="J18" s="26">
        <f t="shared" si="4"/>
        <v>1</v>
      </c>
      <c r="K18" s="26">
        <f t="shared" si="5"/>
        <v>25</v>
      </c>
      <c r="L18" s="26">
        <v>3</v>
      </c>
      <c r="M18" s="26">
        <v>3</v>
      </c>
      <c r="N18" s="26">
        <f t="shared" si="6"/>
        <v>100</v>
      </c>
      <c r="O18" s="165"/>
      <c r="P18" s="165"/>
      <c r="Q18" s="28"/>
      <c r="R18" s="29">
        <v>1</v>
      </c>
      <c r="S18" s="25">
        <f t="shared" si="14"/>
        <v>100</v>
      </c>
      <c r="T18" s="167"/>
      <c r="U18" s="165"/>
      <c r="V18" s="167"/>
      <c r="W18" s="165"/>
      <c r="X18" s="27"/>
      <c r="Y18" s="30"/>
      <c r="Z18" s="30" t="e">
        <f t="shared" si="9"/>
        <v>#DIV/0!</v>
      </c>
      <c r="AA18" s="23"/>
      <c r="AB18" s="30"/>
      <c r="AC18" s="30"/>
      <c r="AD18" s="31">
        <f t="shared" si="10"/>
        <v>0</v>
      </c>
      <c r="AE18" s="23"/>
      <c r="AF18" s="23"/>
    </row>
    <row r="19" spans="1:33" x14ac:dyDescent="0.2">
      <c r="A19" s="9" t="s">
        <v>25</v>
      </c>
      <c r="B19" s="25">
        <v>10</v>
      </c>
      <c r="C19" s="26">
        <v>10</v>
      </c>
      <c r="D19" s="26">
        <f t="shared" si="0"/>
        <v>100</v>
      </c>
      <c r="E19" s="165"/>
      <c r="F19" s="165"/>
      <c r="G19" s="26">
        <v>6</v>
      </c>
      <c r="H19" s="26">
        <v>6</v>
      </c>
      <c r="I19" s="26">
        <f t="shared" si="3"/>
        <v>100</v>
      </c>
      <c r="J19" s="165"/>
      <c r="K19" s="165"/>
      <c r="L19" s="26">
        <v>4</v>
      </c>
      <c r="M19" s="26">
        <v>4</v>
      </c>
      <c r="N19" s="26">
        <f t="shared" si="6"/>
        <v>100</v>
      </c>
      <c r="O19" s="165"/>
      <c r="P19" s="165"/>
      <c r="Q19" s="28"/>
      <c r="R19" s="167"/>
      <c r="S19" s="165"/>
      <c r="T19" s="167"/>
      <c r="U19" s="165"/>
      <c r="V19" s="167"/>
      <c r="W19" s="165"/>
      <c r="X19" s="27"/>
      <c r="Y19" s="30"/>
      <c r="Z19" s="30" t="e">
        <f t="shared" si="9"/>
        <v>#DIV/0!</v>
      </c>
      <c r="AA19" s="23"/>
      <c r="AB19" s="30"/>
      <c r="AC19" s="30"/>
      <c r="AD19" s="31">
        <f t="shared" si="10"/>
        <v>0</v>
      </c>
      <c r="AE19" s="23">
        <v>4.8</v>
      </c>
      <c r="AF19" s="23">
        <v>4.5999999999999996</v>
      </c>
    </row>
    <row r="20" spans="1:33" x14ac:dyDescent="0.2">
      <c r="A20" s="9" t="s">
        <v>93</v>
      </c>
      <c r="B20" s="25">
        <v>55</v>
      </c>
      <c r="C20" s="26">
        <v>55</v>
      </c>
      <c r="D20" s="26">
        <f t="shared" si="0"/>
        <v>100</v>
      </c>
      <c r="E20" s="165"/>
      <c r="F20" s="165"/>
      <c r="G20" s="26">
        <v>49</v>
      </c>
      <c r="H20" s="26">
        <v>49</v>
      </c>
      <c r="I20" s="26">
        <f t="shared" si="3"/>
        <v>100</v>
      </c>
      <c r="J20" s="165"/>
      <c r="K20" s="165"/>
      <c r="L20" s="26">
        <v>6</v>
      </c>
      <c r="M20" s="26">
        <v>6</v>
      </c>
      <c r="N20" s="26">
        <f t="shared" si="6"/>
        <v>100</v>
      </c>
      <c r="O20" s="165"/>
      <c r="P20" s="165"/>
      <c r="Q20" s="28"/>
      <c r="R20" s="167"/>
      <c r="S20" s="165"/>
      <c r="T20" s="167"/>
      <c r="U20" s="165"/>
      <c r="V20" s="167"/>
      <c r="W20" s="165"/>
      <c r="X20" s="27"/>
      <c r="Y20" s="30"/>
      <c r="Z20" s="30" t="e">
        <f t="shared" si="9"/>
        <v>#DIV/0!</v>
      </c>
      <c r="AA20" s="23"/>
      <c r="AB20" s="30"/>
      <c r="AC20" s="30"/>
      <c r="AD20" s="31">
        <f t="shared" si="10"/>
        <v>0</v>
      </c>
      <c r="AE20" s="23">
        <v>4.3</v>
      </c>
      <c r="AF20" s="23">
        <v>4.3</v>
      </c>
    </row>
    <row r="21" spans="1:33" x14ac:dyDescent="0.2">
      <c r="A21" s="9" t="s">
        <v>45</v>
      </c>
      <c r="B21" s="25">
        <v>11</v>
      </c>
      <c r="C21" s="26">
        <v>11</v>
      </c>
      <c r="D21" s="26">
        <f t="shared" si="0"/>
        <v>100.00000000000001</v>
      </c>
      <c r="E21" s="165"/>
      <c r="F21" s="165"/>
      <c r="G21" s="26">
        <v>10</v>
      </c>
      <c r="H21" s="26">
        <v>10</v>
      </c>
      <c r="I21" s="26">
        <f t="shared" si="3"/>
        <v>100</v>
      </c>
      <c r="J21" s="165"/>
      <c r="K21" s="165"/>
      <c r="L21" s="26">
        <v>1</v>
      </c>
      <c r="M21" s="26">
        <v>1</v>
      </c>
      <c r="N21" s="26">
        <f t="shared" si="6"/>
        <v>100</v>
      </c>
      <c r="O21" s="165"/>
      <c r="P21" s="165"/>
      <c r="Q21" s="28"/>
      <c r="R21" s="167"/>
      <c r="S21" s="165"/>
      <c r="T21" s="167"/>
      <c r="U21" s="165"/>
      <c r="V21" s="167"/>
      <c r="W21" s="165"/>
      <c r="X21" s="27"/>
      <c r="Y21" s="30"/>
      <c r="Z21" s="30" t="e">
        <f t="shared" si="9"/>
        <v>#DIV/0!</v>
      </c>
      <c r="AA21" s="23"/>
      <c r="AB21" s="30"/>
      <c r="AC21" s="30"/>
      <c r="AD21" s="31">
        <f t="shared" si="10"/>
        <v>0</v>
      </c>
      <c r="AE21" s="23">
        <v>4.4000000000000004</v>
      </c>
      <c r="AF21" s="23">
        <v>4.5</v>
      </c>
    </row>
    <row r="22" spans="1:33" x14ac:dyDescent="0.2">
      <c r="A22" s="9" t="s">
        <v>27</v>
      </c>
      <c r="B22" s="25">
        <v>20</v>
      </c>
      <c r="C22" s="26">
        <v>18</v>
      </c>
      <c r="D22" s="26">
        <f t="shared" si="0"/>
        <v>90</v>
      </c>
      <c r="E22" s="26">
        <f t="shared" si="1"/>
        <v>2</v>
      </c>
      <c r="F22" s="26">
        <f t="shared" si="2"/>
        <v>10</v>
      </c>
      <c r="G22" s="26">
        <v>20</v>
      </c>
      <c r="H22" s="26">
        <v>18</v>
      </c>
      <c r="I22" s="26">
        <f t="shared" si="3"/>
        <v>90</v>
      </c>
      <c r="J22" s="26">
        <f t="shared" si="4"/>
        <v>2</v>
      </c>
      <c r="K22" s="26">
        <f t="shared" si="5"/>
        <v>10</v>
      </c>
      <c r="L22" s="165"/>
      <c r="M22" s="165"/>
      <c r="N22" s="165"/>
      <c r="O22" s="165"/>
      <c r="P22" s="165"/>
      <c r="Q22" s="28"/>
      <c r="R22" s="29">
        <v>1</v>
      </c>
      <c r="S22" s="25">
        <f t="shared" si="14"/>
        <v>50</v>
      </c>
      <c r="T22" s="29">
        <v>1</v>
      </c>
      <c r="U22" s="26">
        <f t="shared" si="13"/>
        <v>50</v>
      </c>
      <c r="V22" s="167"/>
      <c r="W22" s="165"/>
      <c r="X22" s="27"/>
      <c r="Y22" s="30"/>
      <c r="Z22" s="30" t="e">
        <f t="shared" si="9"/>
        <v>#DIV/0!</v>
      </c>
      <c r="AA22" s="23"/>
      <c r="AB22" s="30"/>
      <c r="AC22" s="30"/>
      <c r="AD22" s="31">
        <f t="shared" si="10"/>
        <v>0</v>
      </c>
      <c r="AE22" s="23">
        <v>4.5</v>
      </c>
      <c r="AF22" s="23">
        <v>4.4000000000000004</v>
      </c>
    </row>
    <row r="23" spans="1:33" x14ac:dyDescent="0.2">
      <c r="A23" s="9" t="s">
        <v>43</v>
      </c>
      <c r="B23" s="25">
        <v>13</v>
      </c>
      <c r="C23" s="26">
        <v>13</v>
      </c>
      <c r="D23" s="26">
        <f t="shared" si="0"/>
        <v>100</v>
      </c>
      <c r="E23" s="26">
        <f t="shared" si="1"/>
        <v>0</v>
      </c>
      <c r="F23" s="26">
        <f t="shared" si="2"/>
        <v>0</v>
      </c>
      <c r="G23" s="26">
        <v>13</v>
      </c>
      <c r="H23" s="26">
        <v>13</v>
      </c>
      <c r="I23" s="26">
        <f t="shared" si="3"/>
        <v>100</v>
      </c>
      <c r="J23" s="26">
        <f t="shared" si="4"/>
        <v>0</v>
      </c>
      <c r="K23" s="26">
        <f t="shared" si="5"/>
        <v>0</v>
      </c>
      <c r="L23" s="26">
        <v>0</v>
      </c>
      <c r="M23" s="26">
        <v>0</v>
      </c>
      <c r="N23" s="26" t="e">
        <f t="shared" si="6"/>
        <v>#DIV/0!</v>
      </c>
      <c r="O23" s="26">
        <f t="shared" si="11"/>
        <v>0</v>
      </c>
      <c r="P23" s="26" t="e">
        <f t="shared" si="12"/>
        <v>#DIV/0!</v>
      </c>
      <c r="Q23" s="28"/>
      <c r="R23" s="29">
        <v>0</v>
      </c>
      <c r="S23" s="25" t="e">
        <f t="shared" si="14"/>
        <v>#DIV/0!</v>
      </c>
      <c r="T23" s="29"/>
      <c r="U23" s="26" t="e">
        <f t="shared" si="13"/>
        <v>#DIV/0!</v>
      </c>
      <c r="V23" s="29"/>
      <c r="W23" s="25" t="e">
        <f t="shared" ref="W23:W30" si="15">(100/E23)*V23</f>
        <v>#DIV/0!</v>
      </c>
      <c r="X23" s="27"/>
      <c r="Y23" s="30"/>
      <c r="Z23" s="30" t="e">
        <f t="shared" si="9"/>
        <v>#DIV/0!</v>
      </c>
      <c r="AA23" s="23"/>
      <c r="AB23" s="30"/>
      <c r="AC23" s="30"/>
      <c r="AD23" s="31">
        <f t="shared" si="10"/>
        <v>0</v>
      </c>
      <c r="AE23" s="23">
        <v>4.7</v>
      </c>
      <c r="AF23" s="23">
        <v>4.4000000000000004</v>
      </c>
    </row>
    <row r="24" spans="1:33" x14ac:dyDescent="0.2">
      <c r="A24" s="9" t="s">
        <v>28</v>
      </c>
      <c r="B24" s="25">
        <v>23</v>
      </c>
      <c r="C24" s="26">
        <v>20</v>
      </c>
      <c r="D24" s="26">
        <f t="shared" si="0"/>
        <v>86.956521739130437</v>
      </c>
      <c r="E24" s="26">
        <f t="shared" si="1"/>
        <v>3</v>
      </c>
      <c r="F24" s="26">
        <f t="shared" si="2"/>
        <v>13.043478260869565</v>
      </c>
      <c r="G24" s="26">
        <v>23</v>
      </c>
      <c r="H24" s="26">
        <v>20</v>
      </c>
      <c r="I24" s="26">
        <f t="shared" si="3"/>
        <v>86.956521739130437</v>
      </c>
      <c r="J24" s="26">
        <f t="shared" si="4"/>
        <v>3</v>
      </c>
      <c r="K24" s="26">
        <f t="shared" si="5"/>
        <v>13.043478260869565</v>
      </c>
      <c r="L24" s="165"/>
      <c r="M24" s="165"/>
      <c r="N24" s="165"/>
      <c r="O24" s="165"/>
      <c r="P24" s="165"/>
      <c r="Q24" s="28"/>
      <c r="R24" s="29">
        <v>3</v>
      </c>
      <c r="S24" s="25">
        <f t="shared" si="14"/>
        <v>100</v>
      </c>
      <c r="T24" s="167"/>
      <c r="U24" s="165"/>
      <c r="V24" s="167"/>
      <c r="W24" s="165"/>
      <c r="X24" s="27"/>
      <c r="Y24" s="30"/>
      <c r="Z24" s="30" t="e">
        <f t="shared" si="9"/>
        <v>#DIV/0!</v>
      </c>
      <c r="AA24" s="23"/>
      <c r="AB24" s="30"/>
      <c r="AC24" s="30"/>
      <c r="AD24" s="31">
        <f t="shared" si="10"/>
        <v>0</v>
      </c>
      <c r="AE24" s="23">
        <v>4.8</v>
      </c>
      <c r="AF24" s="23">
        <v>4.5</v>
      </c>
    </row>
    <row r="25" spans="1:33" x14ac:dyDescent="0.2">
      <c r="A25" s="9" t="s">
        <v>29</v>
      </c>
      <c r="B25" s="25">
        <v>16</v>
      </c>
      <c r="C25" s="26">
        <v>16</v>
      </c>
      <c r="D25" s="26">
        <f t="shared" si="0"/>
        <v>100</v>
      </c>
      <c r="E25" s="165"/>
      <c r="F25" s="165"/>
      <c r="G25" s="26">
        <v>16</v>
      </c>
      <c r="H25" s="26">
        <v>16</v>
      </c>
      <c r="I25" s="26">
        <f t="shared" si="3"/>
        <v>100</v>
      </c>
      <c r="J25" s="165"/>
      <c r="K25" s="165"/>
      <c r="L25" s="165"/>
      <c r="M25" s="165"/>
      <c r="N25" s="165"/>
      <c r="O25" s="165"/>
      <c r="P25" s="165"/>
      <c r="Q25" s="28"/>
      <c r="R25" s="167"/>
      <c r="S25" s="165"/>
      <c r="T25" s="167"/>
      <c r="U25" s="165"/>
      <c r="V25" s="167"/>
      <c r="W25" s="165"/>
      <c r="X25" s="27"/>
      <c r="Y25" s="30"/>
      <c r="Z25" s="30" t="e">
        <f t="shared" si="9"/>
        <v>#DIV/0!</v>
      </c>
      <c r="AA25" s="23"/>
      <c r="AB25" s="30"/>
      <c r="AC25" s="30"/>
      <c r="AD25" s="31">
        <f t="shared" si="10"/>
        <v>0</v>
      </c>
      <c r="AE25" s="23">
        <v>4.5</v>
      </c>
      <c r="AF25" s="23">
        <v>4.5999999999999996</v>
      </c>
    </row>
    <row r="26" spans="1:33" ht="12" customHeight="1" x14ac:dyDescent="0.2">
      <c r="A26" s="9" t="s">
        <v>47</v>
      </c>
      <c r="B26" s="25">
        <v>11</v>
      </c>
      <c r="C26" s="26">
        <v>11</v>
      </c>
      <c r="D26" s="26">
        <f t="shared" si="0"/>
        <v>100.00000000000001</v>
      </c>
      <c r="E26" s="165"/>
      <c r="F26" s="165"/>
      <c r="G26" s="26">
        <v>10</v>
      </c>
      <c r="H26" s="26">
        <v>10</v>
      </c>
      <c r="I26" s="26">
        <f t="shared" si="3"/>
        <v>100</v>
      </c>
      <c r="J26" s="26">
        <f t="shared" si="4"/>
        <v>0</v>
      </c>
      <c r="K26" s="26">
        <f t="shared" si="5"/>
        <v>0</v>
      </c>
      <c r="L26" s="26">
        <v>1</v>
      </c>
      <c r="M26" s="26">
        <v>1</v>
      </c>
      <c r="N26" s="26">
        <f t="shared" si="6"/>
        <v>100</v>
      </c>
      <c r="O26" s="26">
        <f t="shared" si="11"/>
        <v>0</v>
      </c>
      <c r="P26" s="26">
        <f t="shared" si="12"/>
        <v>0</v>
      </c>
      <c r="Q26" s="28"/>
      <c r="R26" s="167"/>
      <c r="S26" s="165"/>
      <c r="T26" s="167"/>
      <c r="U26" s="165"/>
      <c r="V26" s="167"/>
      <c r="W26" s="165"/>
      <c r="X26" s="27"/>
      <c r="Y26" s="30"/>
      <c r="Z26" s="30" t="e">
        <f t="shared" si="9"/>
        <v>#DIV/0!</v>
      </c>
      <c r="AA26" s="23"/>
      <c r="AB26" s="30"/>
      <c r="AC26" s="30"/>
      <c r="AD26" s="31">
        <f t="shared" si="10"/>
        <v>0</v>
      </c>
      <c r="AE26" s="23">
        <v>4.7</v>
      </c>
      <c r="AF26" s="23">
        <v>4.5</v>
      </c>
    </row>
    <row r="27" spans="1:33" x14ac:dyDescent="0.2">
      <c r="A27" s="9" t="s">
        <v>30</v>
      </c>
      <c r="B27" s="25">
        <v>38</v>
      </c>
      <c r="C27" s="26">
        <v>35</v>
      </c>
      <c r="D27" s="26">
        <f t="shared" si="0"/>
        <v>92.10526315789474</v>
      </c>
      <c r="E27" s="26">
        <f t="shared" si="1"/>
        <v>3</v>
      </c>
      <c r="F27" s="26">
        <f t="shared" si="2"/>
        <v>7.8947368421052637</v>
      </c>
      <c r="G27" s="26">
        <v>33</v>
      </c>
      <c r="H27" s="26">
        <v>30</v>
      </c>
      <c r="I27" s="26">
        <f t="shared" si="3"/>
        <v>90.909090909090907</v>
      </c>
      <c r="J27" s="26">
        <f t="shared" si="4"/>
        <v>3</v>
      </c>
      <c r="K27" s="26">
        <f t="shared" si="5"/>
        <v>9.0909090909090899</v>
      </c>
      <c r="L27" s="26">
        <v>5</v>
      </c>
      <c r="M27" s="26">
        <v>5</v>
      </c>
      <c r="N27" s="26">
        <f t="shared" si="6"/>
        <v>100</v>
      </c>
      <c r="O27" s="26">
        <f t="shared" si="11"/>
        <v>0</v>
      </c>
      <c r="P27" s="26">
        <f t="shared" si="12"/>
        <v>0</v>
      </c>
      <c r="Q27" s="28"/>
      <c r="R27" s="29">
        <v>3</v>
      </c>
      <c r="S27" s="25">
        <f t="shared" si="14"/>
        <v>100</v>
      </c>
      <c r="T27" s="29"/>
      <c r="U27" s="26"/>
      <c r="V27" s="29"/>
      <c r="W27" s="25"/>
      <c r="X27" s="27"/>
      <c r="Y27" s="30"/>
      <c r="Z27" s="30" t="e">
        <f t="shared" si="9"/>
        <v>#DIV/0!</v>
      </c>
      <c r="AA27" s="23"/>
      <c r="AB27" s="30"/>
      <c r="AC27" s="30"/>
      <c r="AD27" s="31">
        <f t="shared" si="10"/>
        <v>0</v>
      </c>
      <c r="AE27" s="23">
        <v>4.7</v>
      </c>
      <c r="AF27" s="23">
        <v>4.5</v>
      </c>
    </row>
    <row r="28" spans="1:33" x14ac:dyDescent="0.2">
      <c r="A28" s="9" t="s">
        <v>31</v>
      </c>
      <c r="B28" s="25">
        <v>28</v>
      </c>
      <c r="C28" s="26">
        <v>24</v>
      </c>
      <c r="D28" s="26">
        <f t="shared" si="0"/>
        <v>85.714285714285722</v>
      </c>
      <c r="E28" s="26">
        <f t="shared" si="1"/>
        <v>4</v>
      </c>
      <c r="F28" s="26">
        <f t="shared" si="2"/>
        <v>14.285714285714286</v>
      </c>
      <c r="G28" s="26">
        <v>26</v>
      </c>
      <c r="H28" s="26">
        <v>24</v>
      </c>
      <c r="I28" s="26">
        <f t="shared" si="3"/>
        <v>92.307692307692307</v>
      </c>
      <c r="J28" s="26">
        <f t="shared" si="4"/>
        <v>2</v>
      </c>
      <c r="K28" s="26">
        <f t="shared" si="5"/>
        <v>7.6923076923076925</v>
      </c>
      <c r="L28" s="26">
        <v>2</v>
      </c>
      <c r="M28" s="26">
        <v>0</v>
      </c>
      <c r="N28" s="26">
        <f t="shared" si="6"/>
        <v>0</v>
      </c>
      <c r="O28" s="26">
        <f t="shared" si="11"/>
        <v>2</v>
      </c>
      <c r="P28" s="26">
        <f t="shared" si="12"/>
        <v>100</v>
      </c>
      <c r="Q28" s="28"/>
      <c r="R28" s="167"/>
      <c r="S28" s="165"/>
      <c r="T28" s="29">
        <v>4</v>
      </c>
      <c r="U28" s="26">
        <f t="shared" si="13"/>
        <v>100</v>
      </c>
      <c r="V28" s="167"/>
      <c r="W28" s="165"/>
      <c r="X28" s="27"/>
      <c r="Y28" s="30"/>
      <c r="Z28" s="30" t="e">
        <f t="shared" si="9"/>
        <v>#DIV/0!</v>
      </c>
      <c r="AA28" s="23"/>
      <c r="AB28" s="30"/>
      <c r="AC28" s="30"/>
      <c r="AD28" s="31">
        <f t="shared" si="10"/>
        <v>0</v>
      </c>
      <c r="AE28" s="23">
        <v>4.4000000000000004</v>
      </c>
      <c r="AF28" s="23">
        <v>4.5</v>
      </c>
    </row>
    <row r="29" spans="1:33" x14ac:dyDescent="0.2">
      <c r="A29" s="9" t="s">
        <v>32</v>
      </c>
      <c r="B29" s="25">
        <v>12</v>
      </c>
      <c r="C29" s="26">
        <v>12</v>
      </c>
      <c r="D29" s="26">
        <f t="shared" si="0"/>
        <v>100</v>
      </c>
      <c r="E29" s="165"/>
      <c r="F29" s="165"/>
      <c r="G29" s="26">
        <v>12</v>
      </c>
      <c r="H29" s="26">
        <v>12</v>
      </c>
      <c r="I29" s="26">
        <f t="shared" si="3"/>
        <v>100</v>
      </c>
      <c r="J29" s="165"/>
      <c r="K29" s="165"/>
      <c r="L29" s="165"/>
      <c r="M29" s="165"/>
      <c r="N29" s="165"/>
      <c r="O29" s="165"/>
      <c r="P29" s="165"/>
      <c r="Q29" s="28"/>
      <c r="R29" s="167"/>
      <c r="S29" s="165"/>
      <c r="T29" s="167"/>
      <c r="U29" s="165"/>
      <c r="V29" s="167"/>
      <c r="W29" s="165"/>
      <c r="X29" s="27"/>
      <c r="Y29" s="30"/>
      <c r="Z29" s="30" t="e">
        <f t="shared" si="9"/>
        <v>#DIV/0!</v>
      </c>
      <c r="AA29" s="23"/>
      <c r="AB29" s="30"/>
      <c r="AC29" s="30"/>
      <c r="AD29" s="31">
        <f t="shared" si="10"/>
        <v>0</v>
      </c>
      <c r="AE29" s="23">
        <v>4.4000000000000004</v>
      </c>
      <c r="AF29" s="23">
        <v>4.3</v>
      </c>
    </row>
    <row r="30" spans="1:33" x14ac:dyDescent="0.2">
      <c r="A30" s="9" t="s">
        <v>33</v>
      </c>
      <c r="B30" s="25">
        <v>120</v>
      </c>
      <c r="C30" s="26">
        <v>105</v>
      </c>
      <c r="D30" s="26">
        <f>SUM(100/B30)*C30</f>
        <v>87.5</v>
      </c>
      <c r="E30" s="26">
        <f t="shared" si="1"/>
        <v>15</v>
      </c>
      <c r="F30" s="26">
        <f t="shared" si="2"/>
        <v>12.5</v>
      </c>
      <c r="G30" s="26">
        <v>98</v>
      </c>
      <c r="H30" s="26">
        <v>86</v>
      </c>
      <c r="I30" s="26">
        <f t="shared" si="3"/>
        <v>87.755102040816325</v>
      </c>
      <c r="J30" s="26">
        <f t="shared" si="4"/>
        <v>12</v>
      </c>
      <c r="K30" s="26">
        <f t="shared" si="5"/>
        <v>12.244897959183675</v>
      </c>
      <c r="L30" s="26">
        <v>22</v>
      </c>
      <c r="M30" s="26">
        <v>19</v>
      </c>
      <c r="N30" s="26">
        <f t="shared" si="6"/>
        <v>86.363636363636374</v>
      </c>
      <c r="O30" s="26">
        <f t="shared" si="11"/>
        <v>3</v>
      </c>
      <c r="P30" s="26">
        <f t="shared" si="12"/>
        <v>13.636363636363637</v>
      </c>
      <c r="Q30" s="28"/>
      <c r="R30" s="29">
        <v>7</v>
      </c>
      <c r="S30" s="25">
        <f t="shared" si="14"/>
        <v>46.666666666666671</v>
      </c>
      <c r="T30" s="29">
        <v>7</v>
      </c>
      <c r="U30" s="26">
        <f t="shared" si="13"/>
        <v>46.666666666666671</v>
      </c>
      <c r="V30" s="29"/>
      <c r="W30" s="25">
        <f t="shared" si="15"/>
        <v>0</v>
      </c>
      <c r="X30" s="27"/>
      <c r="Y30" s="30"/>
      <c r="Z30" s="30" t="e">
        <f>AVERAGE(X30:Y30)</f>
        <v>#DIV/0!</v>
      </c>
      <c r="AA30" s="23"/>
      <c r="AB30" s="30"/>
      <c r="AC30" s="30"/>
      <c r="AD30" s="31">
        <f>AVERAGE(AB30*0.3+AC30*0.7)</f>
        <v>0</v>
      </c>
      <c r="AE30" s="23">
        <v>4.5</v>
      </c>
      <c r="AF30" s="23">
        <v>4.5</v>
      </c>
      <c r="AG30" s="107"/>
    </row>
    <row r="31" spans="1:33" x14ac:dyDescent="0.2">
      <c r="A31" s="9" t="s">
        <v>34</v>
      </c>
      <c r="B31" s="25">
        <v>37</v>
      </c>
      <c r="C31" s="26">
        <v>36</v>
      </c>
      <c r="D31" s="26">
        <f>SUM(100/B31)*C31</f>
        <v>97.297297297297291</v>
      </c>
      <c r="E31" s="26">
        <f t="shared" si="1"/>
        <v>1</v>
      </c>
      <c r="F31" s="26">
        <f t="shared" si="2"/>
        <v>2.7027027027027026</v>
      </c>
      <c r="G31" s="26">
        <v>34</v>
      </c>
      <c r="H31" s="26">
        <v>33</v>
      </c>
      <c r="I31" s="26">
        <f t="shared" si="3"/>
        <v>97.058823529411768</v>
      </c>
      <c r="J31" s="26">
        <f t="shared" si="4"/>
        <v>1</v>
      </c>
      <c r="K31" s="26">
        <f>SUM(100/G31)*J31</f>
        <v>2.9411764705882355</v>
      </c>
      <c r="L31" s="26">
        <v>3</v>
      </c>
      <c r="M31" s="26">
        <v>3</v>
      </c>
      <c r="N31" s="26">
        <f t="shared" si="6"/>
        <v>100</v>
      </c>
      <c r="O31" s="165"/>
      <c r="P31" s="165"/>
      <c r="Q31" s="28"/>
      <c r="R31" s="29">
        <v>1</v>
      </c>
      <c r="S31" s="25">
        <f t="shared" si="14"/>
        <v>100</v>
      </c>
      <c r="T31" s="167"/>
      <c r="U31" s="165"/>
      <c r="V31" s="167"/>
      <c r="W31" s="165"/>
      <c r="X31" s="27"/>
      <c r="Y31" s="30"/>
      <c r="Z31" s="30" t="e">
        <f>AVERAGE(X31:Y31)</f>
        <v>#DIV/0!</v>
      </c>
      <c r="AA31" s="23"/>
      <c r="AB31" s="30"/>
      <c r="AC31" s="30"/>
      <c r="AD31" s="31">
        <f>AVERAGE(AB31*0.3+AC31*0.7)</f>
        <v>0</v>
      </c>
      <c r="AE31" s="23">
        <v>4.5999999999999996</v>
      </c>
      <c r="AF31" s="23">
        <v>4.4000000000000004</v>
      </c>
    </row>
    <row r="32" spans="1:33" x14ac:dyDescent="0.2">
      <c r="A32" s="14" t="s">
        <v>35</v>
      </c>
      <c r="B32" s="15">
        <f>SUM(B8:B31)</f>
        <v>633</v>
      </c>
      <c r="C32" s="15">
        <f>SUM(C8:C31)</f>
        <v>593</v>
      </c>
      <c r="D32" s="34">
        <f>(100/B32)*C32</f>
        <v>93.68088467614534</v>
      </c>
      <c r="E32" s="15">
        <f>SUM(E8:E31)</f>
        <v>40</v>
      </c>
      <c r="F32" s="34">
        <f>(100/B32)*E32</f>
        <v>6.3191153238546605</v>
      </c>
      <c r="G32" s="15">
        <f>SUM(G8:G31)</f>
        <v>572</v>
      </c>
      <c r="H32" s="15">
        <f>SUM(H8:H31)</f>
        <v>539</v>
      </c>
      <c r="I32" s="34">
        <f>(100/G32)*H32</f>
        <v>94.230769230769226</v>
      </c>
      <c r="J32" s="15">
        <f>SUM(J8:J31)</f>
        <v>33</v>
      </c>
      <c r="K32" s="34">
        <f>(100/G32)*J32</f>
        <v>5.7692307692307692</v>
      </c>
      <c r="L32" s="15">
        <f>SUM(L8:L31)</f>
        <v>61</v>
      </c>
      <c r="M32" s="15">
        <f>SUM(M8:M31)</f>
        <v>54</v>
      </c>
      <c r="N32" s="34">
        <f>(100/L32)*M32</f>
        <v>88.524590163934434</v>
      </c>
      <c r="O32" s="15">
        <f>SUM(O8:O31)</f>
        <v>7</v>
      </c>
      <c r="P32" s="34">
        <f>(100/L32)*O32</f>
        <v>11.475409836065573</v>
      </c>
      <c r="Q32" s="10"/>
      <c r="R32" s="15">
        <f>SUM(R8:R31)</f>
        <v>22</v>
      </c>
      <c r="S32" s="11">
        <f>(100/E32)*R32</f>
        <v>55</v>
      </c>
      <c r="T32" s="15">
        <f>SUM(T8:T31)</f>
        <v>17</v>
      </c>
      <c r="U32" s="12">
        <f>(100/E32)*T32</f>
        <v>42.5</v>
      </c>
      <c r="V32" s="15">
        <f>SUM(V8:V31)</f>
        <v>0</v>
      </c>
      <c r="W32" s="11">
        <f>(100/E32)*V32</f>
        <v>0</v>
      </c>
      <c r="X32" s="21" t="e">
        <f t="shared" ref="X32:AC32" si="16">AVERAGE(X8:X31)</f>
        <v>#DIV/0!</v>
      </c>
      <c r="Y32" s="21" t="e">
        <f t="shared" si="16"/>
        <v>#DIV/0!</v>
      </c>
      <c r="Z32" s="32" t="e">
        <f>AVERAGE(X31:Y32)</f>
        <v>#DIV/0!</v>
      </c>
      <c r="AA32" s="32" t="e">
        <f t="shared" si="16"/>
        <v>#DIV/0!</v>
      </c>
      <c r="AB32" s="21" t="e">
        <f t="shared" si="16"/>
        <v>#DIV/0!</v>
      </c>
      <c r="AC32" s="21" t="e">
        <f t="shared" si="16"/>
        <v>#DIV/0!</v>
      </c>
      <c r="AD32" s="32">
        <f>AVERAGE(AD8:AD31)</f>
        <v>0</v>
      </c>
      <c r="AE32" s="21">
        <f>AVERAGE(AE8:AE31)</f>
        <v>4.5565217391304342</v>
      </c>
      <c r="AF32" s="21">
        <f>AVERAGE(AF8:AF31)</f>
        <v>4.4217391304347826</v>
      </c>
    </row>
  </sheetData>
  <sheetProtection algorithmName="SHA-512" hashValue="UeihvnjTph4ioaFvGepOIpTjvrxqv39kUxFD8A5hqRvACC+FuGAJSUMmB0sIL1O89qPmLfY95GllVNFc49/ACA==" saltValue="eSSDHJWHRAa6G4DAxyCrOA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zoomScale="110" zoomScaleNormal="110" workbookViewId="0">
      <pane ySplit="7" topLeftCell="A8" activePane="bottomLeft" state="frozen"/>
      <selection activeCell="Y10" sqref="Y10"/>
      <selection pane="bottomLeft" activeCell="S14" sqref="S14"/>
    </sheetView>
  </sheetViews>
  <sheetFormatPr baseColWidth="10" defaultRowHeight="12.75" x14ac:dyDescent="0.2"/>
  <cols>
    <col min="1" max="1" width="11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25" width="4.7109375" customWidth="1"/>
    <col min="26" max="26" width="7.28515625" bestFit="1" customWidth="1"/>
    <col min="27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64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98</v>
      </c>
      <c r="B8" s="25">
        <v>26</v>
      </c>
      <c r="C8" s="26">
        <v>22</v>
      </c>
      <c r="D8" s="26">
        <f t="shared" ref="D8:D14" si="0">SUM(100/B8)*C8</f>
        <v>84.615384615384613</v>
      </c>
      <c r="E8" s="26">
        <f t="shared" ref="E8:E14" si="1">B8-C8</f>
        <v>4</v>
      </c>
      <c r="F8" s="26">
        <f t="shared" ref="F8:F14" si="2">SUM(100/B8)*E8</f>
        <v>15.384615384615385</v>
      </c>
      <c r="G8" s="26">
        <v>23</v>
      </c>
      <c r="H8" s="26">
        <v>19</v>
      </c>
      <c r="I8" s="26">
        <f t="shared" ref="I8:I14" si="3">SUM(100/G8)*H8</f>
        <v>82.608695652173907</v>
      </c>
      <c r="J8" s="26">
        <f t="shared" ref="J8:J14" si="4">G8-H8</f>
        <v>4</v>
      </c>
      <c r="K8" s="26">
        <f t="shared" ref="K8:K14" si="5">SUM(100/G8)*J8</f>
        <v>17.391304347826086</v>
      </c>
      <c r="L8" s="26">
        <v>3</v>
      </c>
      <c r="M8" s="26">
        <v>3</v>
      </c>
      <c r="N8" s="26">
        <f t="shared" ref="N8:N14" si="6">SUM(100/L8)*M8</f>
        <v>100</v>
      </c>
      <c r="O8" s="165"/>
      <c r="P8" s="165"/>
      <c r="Q8" s="28"/>
      <c r="R8" s="29">
        <v>3</v>
      </c>
      <c r="S8" s="25">
        <f t="shared" ref="S8:S14" si="7">(100/E8)*R8</f>
        <v>75</v>
      </c>
      <c r="T8" s="29">
        <v>1</v>
      </c>
      <c r="U8" s="26">
        <f t="shared" ref="U8:U14" si="8">SUM(100/E8)*T8</f>
        <v>25</v>
      </c>
      <c r="V8" s="167"/>
      <c r="W8" s="165"/>
      <c r="X8" s="27"/>
      <c r="Y8" s="30"/>
      <c r="Z8" s="30" t="e">
        <f t="shared" ref="Z8:Z19" si="9">AVERAGE(X8:Y8)</f>
        <v>#DIV/0!</v>
      </c>
      <c r="AA8" s="23"/>
      <c r="AB8" s="30"/>
      <c r="AC8" s="30"/>
      <c r="AD8" s="31">
        <f t="shared" ref="AD8:AD14" si="10">AVERAGE(AB8*0.3+AC8*0.7)</f>
        <v>0</v>
      </c>
      <c r="AE8" s="24">
        <v>4.3</v>
      </c>
      <c r="AF8" s="24">
        <v>4.0999999999999996</v>
      </c>
    </row>
    <row r="9" spans="1:32" x14ac:dyDescent="0.2">
      <c r="A9" s="9" t="s">
        <v>74</v>
      </c>
      <c r="B9" s="25">
        <v>19</v>
      </c>
      <c r="C9" s="26">
        <v>19</v>
      </c>
      <c r="D9" s="26">
        <f>SUM(100/B9)*C9</f>
        <v>100</v>
      </c>
      <c r="E9" s="165"/>
      <c r="F9" s="165"/>
      <c r="G9" s="26">
        <v>19</v>
      </c>
      <c r="H9" s="26">
        <v>19</v>
      </c>
      <c r="I9" s="26">
        <f t="shared" si="3"/>
        <v>100</v>
      </c>
      <c r="J9" s="165"/>
      <c r="K9" s="165"/>
      <c r="L9" s="165"/>
      <c r="M9" s="165"/>
      <c r="N9" s="165"/>
      <c r="O9" s="165"/>
      <c r="P9" s="165"/>
      <c r="Q9" s="28"/>
      <c r="R9" s="167"/>
      <c r="S9" s="165"/>
      <c r="T9" s="167"/>
      <c r="U9" s="165"/>
      <c r="V9" s="167"/>
      <c r="W9" s="165"/>
      <c r="X9" s="27"/>
      <c r="Y9" s="30"/>
      <c r="Z9" s="30" t="e">
        <f t="shared" si="9"/>
        <v>#DIV/0!</v>
      </c>
      <c r="AA9" s="23"/>
      <c r="AB9" s="30"/>
      <c r="AC9" s="30"/>
      <c r="AD9" s="31">
        <f t="shared" si="10"/>
        <v>0</v>
      </c>
      <c r="AE9" s="24">
        <v>4.5999999999999996</v>
      </c>
      <c r="AF9" s="24">
        <v>4.5</v>
      </c>
    </row>
    <row r="10" spans="1:32" x14ac:dyDescent="0.2">
      <c r="A10" s="13" t="s">
        <v>22</v>
      </c>
      <c r="B10" s="25">
        <v>10</v>
      </c>
      <c r="C10" s="26">
        <v>9</v>
      </c>
      <c r="D10" s="26">
        <f t="shared" si="0"/>
        <v>90</v>
      </c>
      <c r="E10" s="26">
        <f t="shared" si="1"/>
        <v>1</v>
      </c>
      <c r="F10" s="26">
        <f t="shared" si="2"/>
        <v>10</v>
      </c>
      <c r="G10" s="26">
        <v>10</v>
      </c>
      <c r="H10" s="26">
        <v>9</v>
      </c>
      <c r="I10" s="26">
        <f t="shared" si="3"/>
        <v>90</v>
      </c>
      <c r="J10" s="26">
        <f t="shared" si="4"/>
        <v>1</v>
      </c>
      <c r="K10" s="26">
        <f t="shared" si="5"/>
        <v>10</v>
      </c>
      <c r="L10" s="165"/>
      <c r="M10" s="165"/>
      <c r="N10" s="165"/>
      <c r="O10" s="165"/>
      <c r="P10" s="165"/>
      <c r="Q10" s="28"/>
      <c r="R10" s="29">
        <v>1</v>
      </c>
      <c r="S10" s="25">
        <f t="shared" si="7"/>
        <v>100</v>
      </c>
      <c r="T10" s="167"/>
      <c r="U10" s="165"/>
      <c r="V10" s="167"/>
      <c r="W10" s="165"/>
      <c r="X10" s="27"/>
      <c r="Y10" s="30"/>
      <c r="Z10" s="30" t="e">
        <f t="shared" si="9"/>
        <v>#DIV/0!</v>
      </c>
      <c r="AA10" s="23"/>
      <c r="AB10" s="30"/>
      <c r="AC10" s="30"/>
      <c r="AD10" s="31">
        <f t="shared" si="10"/>
        <v>0</v>
      </c>
      <c r="AE10" s="24">
        <v>4.5</v>
      </c>
      <c r="AF10" s="24">
        <v>4.5</v>
      </c>
    </row>
    <row r="11" spans="1:32" x14ac:dyDescent="0.2">
      <c r="A11" s="13" t="s">
        <v>23</v>
      </c>
      <c r="B11" s="25">
        <v>2</v>
      </c>
      <c r="C11" s="26">
        <v>2</v>
      </c>
      <c r="D11" s="26">
        <f t="shared" si="0"/>
        <v>100</v>
      </c>
      <c r="E11" s="165"/>
      <c r="F11" s="165"/>
      <c r="G11" s="26">
        <v>2</v>
      </c>
      <c r="H11" s="26">
        <v>2</v>
      </c>
      <c r="I11" s="26">
        <f t="shared" si="3"/>
        <v>100</v>
      </c>
      <c r="J11" s="165"/>
      <c r="K11" s="165"/>
      <c r="L11" s="165"/>
      <c r="M11" s="165"/>
      <c r="N11" s="165"/>
      <c r="O11" s="165"/>
      <c r="P11" s="165"/>
      <c r="Q11" s="28"/>
      <c r="R11" s="167"/>
      <c r="S11" s="165"/>
      <c r="T11" s="167"/>
      <c r="U11" s="165"/>
      <c r="V11" s="167"/>
      <c r="W11" s="165"/>
      <c r="X11" s="27"/>
      <c r="Y11" s="30"/>
      <c r="Z11" s="30" t="e">
        <f t="shared" si="9"/>
        <v>#DIV/0!</v>
      </c>
      <c r="AA11" s="23"/>
      <c r="AB11" s="30"/>
      <c r="AC11" s="30"/>
      <c r="AD11" s="31">
        <f t="shared" si="10"/>
        <v>0</v>
      </c>
      <c r="AE11" s="24">
        <v>4.3</v>
      </c>
      <c r="AF11" s="24">
        <v>4.3</v>
      </c>
    </row>
    <row r="12" spans="1:32" x14ac:dyDescent="0.2">
      <c r="A12" s="9" t="s">
        <v>25</v>
      </c>
      <c r="B12" s="25">
        <v>5</v>
      </c>
      <c r="C12" s="26">
        <v>5</v>
      </c>
      <c r="D12" s="26">
        <f t="shared" si="0"/>
        <v>100</v>
      </c>
      <c r="E12" s="165"/>
      <c r="F12" s="165"/>
      <c r="G12" s="26">
        <v>5</v>
      </c>
      <c r="H12" s="26">
        <v>5</v>
      </c>
      <c r="I12" s="26">
        <f t="shared" si="3"/>
        <v>100</v>
      </c>
      <c r="J12" s="165"/>
      <c r="K12" s="165"/>
      <c r="L12" s="165"/>
      <c r="M12" s="165"/>
      <c r="N12" s="165"/>
      <c r="O12" s="165"/>
      <c r="P12" s="165"/>
      <c r="Q12" s="28"/>
      <c r="R12" s="167"/>
      <c r="S12" s="165"/>
      <c r="T12" s="167"/>
      <c r="U12" s="165"/>
      <c r="V12" s="167"/>
      <c r="W12" s="165"/>
      <c r="X12" s="27"/>
      <c r="Y12" s="30"/>
      <c r="Z12" s="30" t="e">
        <f t="shared" si="9"/>
        <v>#DIV/0!</v>
      </c>
      <c r="AA12" s="23"/>
      <c r="AB12" s="30"/>
      <c r="AC12" s="30"/>
      <c r="AD12" s="31">
        <f t="shared" si="10"/>
        <v>0</v>
      </c>
      <c r="AE12" s="24">
        <v>4.5</v>
      </c>
      <c r="AF12" s="24">
        <v>4.5999999999999996</v>
      </c>
    </row>
    <row r="13" spans="1:32" x14ac:dyDescent="0.2">
      <c r="A13" s="9" t="s">
        <v>26</v>
      </c>
      <c r="B13" s="25">
        <v>29</v>
      </c>
      <c r="C13" s="26">
        <v>28</v>
      </c>
      <c r="D13" s="26">
        <f t="shared" si="0"/>
        <v>96.551724137931032</v>
      </c>
      <c r="E13" s="26">
        <f t="shared" si="1"/>
        <v>1</v>
      </c>
      <c r="F13" s="26">
        <f t="shared" si="2"/>
        <v>3.4482758620689653</v>
      </c>
      <c r="G13" s="26">
        <v>27</v>
      </c>
      <c r="H13" s="26">
        <v>26</v>
      </c>
      <c r="I13" s="26">
        <f t="shared" si="3"/>
        <v>96.296296296296291</v>
      </c>
      <c r="J13" s="26">
        <f t="shared" si="4"/>
        <v>1</v>
      </c>
      <c r="K13" s="26">
        <f t="shared" si="5"/>
        <v>3.7037037037037037</v>
      </c>
      <c r="L13" s="26">
        <v>2</v>
      </c>
      <c r="M13" s="26">
        <v>2</v>
      </c>
      <c r="N13" s="26">
        <f t="shared" si="6"/>
        <v>100</v>
      </c>
      <c r="O13" s="165"/>
      <c r="P13" s="165"/>
      <c r="Q13" s="28"/>
      <c r="R13" s="29">
        <v>1</v>
      </c>
      <c r="S13" s="25">
        <f t="shared" si="7"/>
        <v>100</v>
      </c>
      <c r="T13" s="167"/>
      <c r="U13" s="165"/>
      <c r="V13" s="167"/>
      <c r="W13" s="165"/>
      <c r="X13" s="27"/>
      <c r="Y13" s="30"/>
      <c r="Z13" s="30" t="e">
        <f t="shared" si="9"/>
        <v>#DIV/0!</v>
      </c>
      <c r="AA13" s="23"/>
      <c r="AB13" s="30"/>
      <c r="AC13" s="30"/>
      <c r="AD13" s="31">
        <f t="shared" si="10"/>
        <v>0</v>
      </c>
      <c r="AE13" s="24">
        <v>4.3</v>
      </c>
      <c r="AF13" s="24">
        <v>4.3</v>
      </c>
    </row>
    <row r="14" spans="1:32" x14ac:dyDescent="0.2">
      <c r="A14" s="160" t="s">
        <v>43</v>
      </c>
      <c r="B14" s="25">
        <v>3</v>
      </c>
      <c r="C14" s="26">
        <v>3</v>
      </c>
      <c r="D14" s="26">
        <f t="shared" si="0"/>
        <v>100</v>
      </c>
      <c r="E14" s="26">
        <f t="shared" si="1"/>
        <v>0</v>
      </c>
      <c r="F14" s="26">
        <f t="shared" si="2"/>
        <v>0</v>
      </c>
      <c r="G14" s="25">
        <v>3</v>
      </c>
      <c r="H14" s="26">
        <v>3</v>
      </c>
      <c r="I14" s="26">
        <f t="shared" si="3"/>
        <v>100</v>
      </c>
      <c r="J14" s="26">
        <f t="shared" si="4"/>
        <v>0</v>
      </c>
      <c r="K14" s="26">
        <f t="shared" si="5"/>
        <v>0</v>
      </c>
      <c r="L14" s="26">
        <v>0</v>
      </c>
      <c r="M14" s="26">
        <v>0</v>
      </c>
      <c r="N14" s="26" t="e">
        <f t="shared" si="6"/>
        <v>#DIV/0!</v>
      </c>
      <c r="O14" s="26">
        <f t="shared" ref="O14" si="11">L14-M14</f>
        <v>0</v>
      </c>
      <c r="P14" s="26" t="e">
        <f t="shared" ref="P14" si="12">SUM(100/L14)*O14</f>
        <v>#DIV/0!</v>
      </c>
      <c r="Q14" s="28"/>
      <c r="R14" s="29">
        <v>0</v>
      </c>
      <c r="S14" s="25" t="e">
        <f t="shared" si="7"/>
        <v>#DIV/0!</v>
      </c>
      <c r="T14" s="29"/>
      <c r="U14" s="26" t="e">
        <f t="shared" si="8"/>
        <v>#DIV/0!</v>
      </c>
      <c r="V14" s="29"/>
      <c r="W14" s="25" t="e">
        <f t="shared" ref="W14" si="13">(100/E14)*V14</f>
        <v>#DIV/0!</v>
      </c>
      <c r="X14" s="27"/>
      <c r="Y14" s="30"/>
      <c r="Z14" s="30" t="e">
        <f t="shared" si="9"/>
        <v>#DIV/0!</v>
      </c>
      <c r="AA14" s="23"/>
      <c r="AB14" s="30"/>
      <c r="AC14" s="30"/>
      <c r="AD14" s="31">
        <f t="shared" si="10"/>
        <v>0</v>
      </c>
      <c r="AE14" s="24">
        <v>4.7</v>
      </c>
      <c r="AF14" s="24">
        <v>4.4000000000000004</v>
      </c>
    </row>
    <row r="15" spans="1:32" x14ac:dyDescent="0.2">
      <c r="A15" s="9" t="s">
        <v>29</v>
      </c>
      <c r="B15" s="25">
        <v>1</v>
      </c>
      <c r="C15" s="26">
        <v>1</v>
      </c>
      <c r="D15" s="26">
        <f t="shared" ref="D15:D19" si="14">SUM(100/B15)*C15</f>
        <v>100</v>
      </c>
      <c r="E15" s="165"/>
      <c r="F15" s="165"/>
      <c r="G15" s="25">
        <v>1</v>
      </c>
      <c r="H15" s="26">
        <v>1</v>
      </c>
      <c r="I15" s="26">
        <f t="shared" ref="I15:I19" si="15">SUM(100/G15)*H15</f>
        <v>100</v>
      </c>
      <c r="J15" s="165"/>
      <c r="K15" s="165"/>
      <c r="L15" s="165"/>
      <c r="M15" s="165"/>
      <c r="N15" s="165"/>
      <c r="O15" s="165"/>
      <c r="P15" s="165"/>
      <c r="Q15" s="28"/>
      <c r="R15" s="167"/>
      <c r="S15" s="165"/>
      <c r="T15" s="167"/>
      <c r="U15" s="165"/>
      <c r="V15" s="167"/>
      <c r="W15" s="165"/>
      <c r="X15" s="27"/>
      <c r="Y15" s="30"/>
      <c r="Z15" s="30" t="e">
        <f t="shared" si="9"/>
        <v>#DIV/0!</v>
      </c>
      <c r="AA15" s="23"/>
      <c r="AB15" s="30"/>
      <c r="AC15" s="30"/>
      <c r="AD15" s="31">
        <f t="shared" ref="AD15:AD19" si="16">AVERAGE(AB15*0.3+AC15*0.7)</f>
        <v>0</v>
      </c>
      <c r="AE15" s="24">
        <v>4.5</v>
      </c>
      <c r="AF15" s="24">
        <v>4.5999999999999996</v>
      </c>
    </row>
    <row r="16" spans="1:32" x14ac:dyDescent="0.2">
      <c r="A16" s="9" t="s">
        <v>30</v>
      </c>
      <c r="B16" s="25">
        <v>9</v>
      </c>
      <c r="C16" s="26">
        <v>7</v>
      </c>
      <c r="D16" s="26">
        <f t="shared" si="14"/>
        <v>77.777777777777771</v>
      </c>
      <c r="E16" s="26">
        <f t="shared" ref="E16:E18" si="17">B16-C16</f>
        <v>2</v>
      </c>
      <c r="F16" s="26">
        <f t="shared" ref="F16:F18" si="18">SUM(100/B16)*E16</f>
        <v>22.222222222222221</v>
      </c>
      <c r="G16" s="25">
        <v>9</v>
      </c>
      <c r="H16" s="26">
        <v>7</v>
      </c>
      <c r="I16" s="26">
        <f t="shared" si="15"/>
        <v>77.777777777777771</v>
      </c>
      <c r="J16" s="26">
        <f t="shared" ref="J16:J18" si="19">G16-H16</f>
        <v>2</v>
      </c>
      <c r="K16" s="26">
        <f t="shared" ref="K16:K18" si="20">SUM(100/G16)*J16</f>
        <v>22.222222222222221</v>
      </c>
      <c r="L16" s="165"/>
      <c r="M16" s="165"/>
      <c r="N16" s="165"/>
      <c r="O16" s="165"/>
      <c r="P16" s="165"/>
      <c r="Q16" s="28"/>
      <c r="R16" s="29">
        <v>2</v>
      </c>
      <c r="S16" s="25">
        <f t="shared" ref="S16:S18" si="21">(100/E16)*R16</f>
        <v>100</v>
      </c>
      <c r="T16" s="167"/>
      <c r="U16" s="165"/>
      <c r="V16" s="167"/>
      <c r="W16" s="165"/>
      <c r="X16" s="27"/>
      <c r="Y16" s="30"/>
      <c r="Z16" s="30" t="e">
        <f t="shared" si="9"/>
        <v>#DIV/0!</v>
      </c>
      <c r="AA16" s="23"/>
      <c r="AB16" s="30"/>
      <c r="AC16" s="30"/>
      <c r="AD16" s="31">
        <f t="shared" si="16"/>
        <v>0</v>
      </c>
      <c r="AE16" s="24">
        <v>4.7</v>
      </c>
      <c r="AF16" s="24">
        <v>4.5</v>
      </c>
    </row>
    <row r="17" spans="1:33" x14ac:dyDescent="0.2">
      <c r="A17" s="9" t="s">
        <v>31</v>
      </c>
      <c r="B17" s="25">
        <v>7</v>
      </c>
      <c r="C17" s="26">
        <v>6</v>
      </c>
      <c r="D17" s="26">
        <f t="shared" si="14"/>
        <v>85.714285714285722</v>
      </c>
      <c r="E17" s="26">
        <f t="shared" si="17"/>
        <v>1</v>
      </c>
      <c r="F17" s="26">
        <f t="shared" si="18"/>
        <v>14.285714285714286</v>
      </c>
      <c r="G17" s="25">
        <v>5</v>
      </c>
      <c r="H17" s="26">
        <v>5</v>
      </c>
      <c r="I17" s="26">
        <f t="shared" si="15"/>
        <v>100</v>
      </c>
      <c r="J17" s="165"/>
      <c r="K17" s="165"/>
      <c r="L17" s="26">
        <v>2</v>
      </c>
      <c r="M17" s="26">
        <v>1</v>
      </c>
      <c r="N17" s="26">
        <f t="shared" ref="N17:N18" si="22">SUM(100/L17)*M17</f>
        <v>50</v>
      </c>
      <c r="O17" s="26">
        <f t="shared" ref="O17:O18" si="23">L17-M17</f>
        <v>1</v>
      </c>
      <c r="P17" s="26">
        <f t="shared" ref="P17:P18" si="24">SUM(100/L17)*O17</f>
        <v>50</v>
      </c>
      <c r="Q17" s="28"/>
      <c r="R17" s="29">
        <v>1</v>
      </c>
      <c r="S17" s="25">
        <f t="shared" si="21"/>
        <v>100</v>
      </c>
      <c r="T17" s="167"/>
      <c r="U17" s="165"/>
      <c r="V17" s="167"/>
      <c r="W17" s="165"/>
      <c r="X17" s="27"/>
      <c r="Y17" s="30"/>
      <c r="Z17" s="30" t="e">
        <f t="shared" si="9"/>
        <v>#DIV/0!</v>
      </c>
      <c r="AA17" s="23"/>
      <c r="AB17" s="30"/>
      <c r="AC17" s="30"/>
      <c r="AD17" s="31">
        <f t="shared" si="16"/>
        <v>0</v>
      </c>
      <c r="AE17" s="24">
        <v>4.4000000000000004</v>
      </c>
      <c r="AF17" s="24">
        <v>4.5</v>
      </c>
    </row>
    <row r="18" spans="1:33" x14ac:dyDescent="0.2">
      <c r="A18" s="9" t="s">
        <v>33</v>
      </c>
      <c r="B18" s="25">
        <v>26</v>
      </c>
      <c r="C18" s="26">
        <v>20</v>
      </c>
      <c r="D18" s="26">
        <f t="shared" si="14"/>
        <v>76.92307692307692</v>
      </c>
      <c r="E18" s="26">
        <f t="shared" si="17"/>
        <v>6</v>
      </c>
      <c r="F18" s="26">
        <f t="shared" si="18"/>
        <v>23.076923076923077</v>
      </c>
      <c r="G18" s="25">
        <v>19</v>
      </c>
      <c r="H18" s="26">
        <v>14</v>
      </c>
      <c r="I18" s="26">
        <f t="shared" si="15"/>
        <v>73.684210526315795</v>
      </c>
      <c r="J18" s="26">
        <f t="shared" si="19"/>
        <v>5</v>
      </c>
      <c r="K18" s="26">
        <f t="shared" si="20"/>
        <v>26.315789473684212</v>
      </c>
      <c r="L18" s="26">
        <v>7</v>
      </c>
      <c r="M18" s="26">
        <v>6</v>
      </c>
      <c r="N18" s="26">
        <f t="shared" si="22"/>
        <v>85.714285714285722</v>
      </c>
      <c r="O18" s="26">
        <f t="shared" si="23"/>
        <v>1</v>
      </c>
      <c r="P18" s="26">
        <f t="shared" si="24"/>
        <v>14.285714285714286</v>
      </c>
      <c r="Q18" s="28"/>
      <c r="R18" s="29">
        <v>6</v>
      </c>
      <c r="S18" s="25">
        <f t="shared" si="21"/>
        <v>100</v>
      </c>
      <c r="T18" s="167"/>
      <c r="U18" s="165"/>
      <c r="V18" s="167"/>
      <c r="W18" s="165"/>
      <c r="X18" s="27"/>
      <c r="Y18" s="30"/>
      <c r="Z18" s="30" t="e">
        <f t="shared" si="9"/>
        <v>#DIV/0!</v>
      </c>
      <c r="AA18" s="23"/>
      <c r="AB18" s="30"/>
      <c r="AC18" s="30"/>
      <c r="AD18" s="31">
        <f t="shared" si="16"/>
        <v>0</v>
      </c>
      <c r="AE18" s="24">
        <v>4.5</v>
      </c>
      <c r="AF18" s="24">
        <v>4.5</v>
      </c>
      <c r="AG18" s="107"/>
    </row>
    <row r="19" spans="1:33" x14ac:dyDescent="0.2">
      <c r="A19" s="9" t="s">
        <v>34</v>
      </c>
      <c r="B19" s="25">
        <v>12</v>
      </c>
      <c r="C19" s="26">
        <v>12</v>
      </c>
      <c r="D19" s="26">
        <f t="shared" si="14"/>
        <v>100</v>
      </c>
      <c r="E19" s="165"/>
      <c r="F19" s="165"/>
      <c r="G19" s="25">
        <v>12</v>
      </c>
      <c r="H19" s="26">
        <v>12</v>
      </c>
      <c r="I19" s="26">
        <f t="shared" si="15"/>
        <v>100</v>
      </c>
      <c r="J19" s="165"/>
      <c r="K19" s="165"/>
      <c r="L19" s="165"/>
      <c r="M19" s="165"/>
      <c r="N19" s="165"/>
      <c r="O19" s="165"/>
      <c r="P19" s="165"/>
      <c r="Q19" s="28"/>
      <c r="R19" s="167"/>
      <c r="S19" s="165"/>
      <c r="T19" s="167"/>
      <c r="U19" s="165"/>
      <c r="V19" s="167"/>
      <c r="W19" s="165"/>
      <c r="X19" s="27"/>
      <c r="Y19" s="30"/>
      <c r="Z19" s="30" t="e">
        <f t="shared" si="9"/>
        <v>#DIV/0!</v>
      </c>
      <c r="AA19" s="23"/>
      <c r="AB19" s="30"/>
      <c r="AC19" s="30"/>
      <c r="AD19" s="31">
        <f t="shared" si="16"/>
        <v>0</v>
      </c>
      <c r="AE19" s="24">
        <v>4.5999999999999996</v>
      </c>
      <c r="AF19" s="24">
        <v>4.4000000000000004</v>
      </c>
      <c r="AG19" s="107"/>
    </row>
    <row r="20" spans="1:33" x14ac:dyDescent="0.2">
      <c r="A20" s="14" t="s">
        <v>35</v>
      </c>
      <c r="B20" s="15">
        <f>SUM(B8:B19)</f>
        <v>149</v>
      </c>
      <c r="C20" s="15">
        <f>SUM(C8:C19)</f>
        <v>134</v>
      </c>
      <c r="D20" s="34">
        <f>(100/B20)*C20</f>
        <v>89.932885906040269</v>
      </c>
      <c r="E20" s="15">
        <f>SUM(E8:E19)</f>
        <v>15</v>
      </c>
      <c r="F20" s="34">
        <f>(100/B20)*E20</f>
        <v>10.067114093959733</v>
      </c>
      <c r="G20" s="15">
        <f>SUM(G8:G19)</f>
        <v>135</v>
      </c>
      <c r="H20" s="15">
        <f>SUM(H8:H19)</f>
        <v>122</v>
      </c>
      <c r="I20" s="34">
        <f>(100/G20)*H20</f>
        <v>90.370370370370367</v>
      </c>
      <c r="J20" s="15">
        <f>SUM(J8:J19)</f>
        <v>13</v>
      </c>
      <c r="K20" s="34">
        <f>(100/G20)*J20</f>
        <v>9.6296296296296298</v>
      </c>
      <c r="L20" s="15">
        <f>SUM(L8:L19)</f>
        <v>14</v>
      </c>
      <c r="M20" s="15">
        <f>SUM(M8:M19)</f>
        <v>12</v>
      </c>
      <c r="N20" s="34">
        <f>(100/L20)*M20</f>
        <v>85.714285714285722</v>
      </c>
      <c r="O20" s="15">
        <f>SUM(O8:O19)</f>
        <v>2</v>
      </c>
      <c r="P20" s="34">
        <f>(100/N20)*O20</f>
        <v>2.333333333333333</v>
      </c>
      <c r="Q20" s="10"/>
      <c r="R20" s="15">
        <f>SUM(R8:R19)</f>
        <v>14</v>
      </c>
      <c r="S20" s="11">
        <f>(100/E20)*R20</f>
        <v>93.333333333333343</v>
      </c>
      <c r="T20" s="15">
        <f>SUM(T8:T19)</f>
        <v>1</v>
      </c>
      <c r="U20" s="26">
        <f>SUM(100/S20)*T20</f>
        <v>1.0714285714285714</v>
      </c>
      <c r="V20" s="15">
        <f>SUM(V8:V19)</f>
        <v>0</v>
      </c>
      <c r="W20" s="26">
        <f>SUM(100/U20)*V20</f>
        <v>0</v>
      </c>
      <c r="X20" s="21" t="e">
        <f t="shared" ref="X20:AD20" si="25">AVERAGE(X8:X19)</f>
        <v>#DIV/0!</v>
      </c>
      <c r="Y20" s="21" t="e">
        <f t="shared" si="25"/>
        <v>#DIV/0!</v>
      </c>
      <c r="Z20" s="32" t="e">
        <f t="shared" si="25"/>
        <v>#DIV/0!</v>
      </c>
      <c r="AA20" s="21" t="e">
        <f t="shared" si="25"/>
        <v>#DIV/0!</v>
      </c>
      <c r="AB20" s="21" t="e">
        <f t="shared" si="25"/>
        <v>#DIV/0!</v>
      </c>
      <c r="AC20" s="21" t="e">
        <f t="shared" si="25"/>
        <v>#DIV/0!</v>
      </c>
      <c r="AD20" s="21">
        <f t="shared" si="25"/>
        <v>0</v>
      </c>
    </row>
  </sheetData>
  <sheetProtection algorithmName="SHA-512" hashValue="RRrlG1i+TH0U2GF/ie7ZufCGJPaY2Tycf2GssOQcZ5ghnOwW0/sYtzIWzHOxGGteTG5kpAgQX108caJN9Gx5GQ==" saltValue="LewrPcsfmPRqa42WVM9ojA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zoomScaleNormal="100" workbookViewId="0">
      <selection sqref="A1:P14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9.85546875" style="33" customWidth="1"/>
    <col min="10" max="10" width="9.85546875" customWidth="1"/>
    <col min="11" max="11" width="9.85546875" style="33" customWidth="1"/>
    <col min="12" max="13" width="9.85546875" customWidth="1"/>
    <col min="14" max="14" width="9.85546875" style="33" customWidth="1"/>
    <col min="15" max="15" width="9.85546875" customWidth="1"/>
    <col min="16" max="16" width="9.85546875" style="33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168" t="s">
        <v>103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0"/>
    </row>
    <row r="2" spans="1:126" s="39" customFormat="1" ht="273" x14ac:dyDescent="0.2">
      <c r="A2" s="94" t="s">
        <v>51</v>
      </c>
      <c r="B2" s="95" t="s">
        <v>56</v>
      </c>
      <c r="C2" s="96" t="s">
        <v>4</v>
      </c>
      <c r="D2" s="97" t="s">
        <v>7</v>
      </c>
      <c r="E2" s="96" t="s">
        <v>6</v>
      </c>
      <c r="F2" s="97" t="s">
        <v>7</v>
      </c>
      <c r="G2" s="95" t="s">
        <v>57</v>
      </c>
      <c r="H2" s="96" t="s">
        <v>4</v>
      </c>
      <c r="I2" s="97" t="s">
        <v>7</v>
      </c>
      <c r="J2" s="96" t="s">
        <v>58</v>
      </c>
      <c r="K2" s="97" t="s">
        <v>7</v>
      </c>
      <c r="L2" s="95" t="s">
        <v>59</v>
      </c>
      <c r="M2" s="96" t="s">
        <v>4</v>
      </c>
      <c r="N2" s="97" t="s">
        <v>7</v>
      </c>
      <c r="O2" s="96" t="s">
        <v>6</v>
      </c>
      <c r="P2" s="97" t="s">
        <v>7</v>
      </c>
      <c r="Q2"/>
      <c r="R2" s="94" t="s">
        <v>51</v>
      </c>
      <c r="S2" s="96" t="s">
        <v>4</v>
      </c>
      <c r="T2" s="96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59"/>
      <c r="B3" s="59"/>
      <c r="C3" s="59"/>
      <c r="D3" s="59"/>
      <c r="E3" s="59"/>
      <c r="F3" s="60"/>
      <c r="G3" s="59"/>
      <c r="H3" s="59"/>
      <c r="I3" s="60"/>
      <c r="J3" s="59"/>
      <c r="K3" s="60"/>
      <c r="L3" s="61"/>
      <c r="M3" s="59"/>
      <c r="N3" s="60"/>
      <c r="O3" s="72"/>
      <c r="P3" s="60"/>
      <c r="Q3"/>
      <c r="R3" s="59"/>
      <c r="S3" s="59"/>
      <c r="T3" s="59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3" customFormat="1" ht="39.75" customHeight="1" x14ac:dyDescent="0.35">
      <c r="A4" s="159" t="s">
        <v>80</v>
      </c>
      <c r="B4" s="149">
        <f>'AA, AMA'!B29</f>
        <v>333</v>
      </c>
      <c r="C4" s="62">
        <f>'AA, AMA'!C29</f>
        <v>306</v>
      </c>
      <c r="D4" s="63">
        <f>C4/B4*100</f>
        <v>91.891891891891902</v>
      </c>
      <c r="E4" s="62">
        <f>'AA, AMA'!E29</f>
        <v>27</v>
      </c>
      <c r="F4" s="63">
        <f>E4/B4*100</f>
        <v>8.1081081081081088</v>
      </c>
      <c r="G4" s="149">
        <f>'AA, AMA'!G29</f>
        <v>314</v>
      </c>
      <c r="H4" s="62">
        <f>'AA, AMA'!H29</f>
        <v>289</v>
      </c>
      <c r="I4" s="63">
        <f>H4/G4*100</f>
        <v>92.038216560509554</v>
      </c>
      <c r="J4" s="62">
        <f>'AA, AMA'!J29</f>
        <v>25</v>
      </c>
      <c r="K4" s="63">
        <f>J4/G4*100</f>
        <v>7.9617834394904454</v>
      </c>
      <c r="L4" s="149">
        <f>'AA, AMA'!L29</f>
        <v>19</v>
      </c>
      <c r="M4" s="62">
        <f>'AA, AMA'!M29</f>
        <v>17</v>
      </c>
      <c r="N4" s="63">
        <f>M4/L4*100</f>
        <v>89.473684210526315</v>
      </c>
      <c r="O4" s="156">
        <f>'AA, AMA'!O29</f>
        <v>2</v>
      </c>
      <c r="P4" s="63">
        <f>O4/L4*100</f>
        <v>10.526315789473683</v>
      </c>
      <c r="Q4" s="51"/>
      <c r="R4" s="120" t="s">
        <v>80</v>
      </c>
      <c r="S4" s="62">
        <v>343</v>
      </c>
      <c r="T4" s="62">
        <v>44</v>
      </c>
      <c r="U4" s="51"/>
      <c r="V4" s="51"/>
      <c r="W4" s="5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</row>
    <row r="5" spans="1:126" s="39" customFormat="1" ht="7.5" customHeight="1" x14ac:dyDescent="0.35">
      <c r="A5" s="59"/>
      <c r="B5" s="150"/>
      <c r="C5" s="59"/>
      <c r="D5" s="60"/>
      <c r="E5" s="59"/>
      <c r="F5" s="60"/>
      <c r="G5" s="150"/>
      <c r="H5" s="59"/>
      <c r="I5" s="60"/>
      <c r="J5" s="59"/>
      <c r="K5" s="60"/>
      <c r="L5" s="150"/>
      <c r="M5" s="59"/>
      <c r="N5" s="60"/>
      <c r="O5" s="157"/>
      <c r="P5" s="60"/>
      <c r="Q5"/>
      <c r="R5" s="59"/>
      <c r="S5" s="59"/>
      <c r="T5" s="59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3" customFormat="1" ht="39.75" customHeight="1" x14ac:dyDescent="0.35">
      <c r="A6" s="121" t="s">
        <v>81</v>
      </c>
      <c r="B6" s="151">
        <f>'AF-PW, MMA-VL'!B32</f>
        <v>1138</v>
      </c>
      <c r="C6" s="64">
        <f>'AF-PW, MMA-VL'!C32</f>
        <v>991</v>
      </c>
      <c r="D6" s="65">
        <f>C6/B6*100</f>
        <v>87.082601054481543</v>
      </c>
      <c r="E6" s="64">
        <f>'AF-PW, MMA-VL'!E32</f>
        <v>147</v>
      </c>
      <c r="F6" s="65">
        <f>E6/B6*100</f>
        <v>12.917398945518455</v>
      </c>
      <c r="G6" s="151">
        <f>'AF-PW, MMA-VL'!G32</f>
        <v>1000</v>
      </c>
      <c r="H6" s="64">
        <f>'AF-PW, MMA-VL'!H32</f>
        <v>839</v>
      </c>
      <c r="I6" s="65">
        <f>H6/G6*100</f>
        <v>83.899999999999991</v>
      </c>
      <c r="J6" s="64">
        <f>'AF-PW, MMA-VL'!J32</f>
        <v>161</v>
      </c>
      <c r="K6" s="65">
        <f>J6/G6*100</f>
        <v>16.100000000000001</v>
      </c>
      <c r="L6" s="151">
        <f>'AF-PW, MMA-VL'!L32</f>
        <v>137</v>
      </c>
      <c r="M6" s="64">
        <f>'AF-PW, MMA-VL'!M32</f>
        <v>111</v>
      </c>
      <c r="N6" s="65">
        <f>M6/L6*100</f>
        <v>81.021897810218974</v>
      </c>
      <c r="O6" s="64">
        <f>'AF-PW, MMA-VL'!O32</f>
        <v>26</v>
      </c>
      <c r="P6" s="65">
        <f>O6/L6*100</f>
        <v>18.978102189781019</v>
      </c>
      <c r="Q6" s="51"/>
      <c r="R6" s="121" t="s">
        <v>81</v>
      </c>
      <c r="S6" s="64">
        <v>1012</v>
      </c>
      <c r="T6" s="64">
        <v>172</v>
      </c>
      <c r="U6" s="51"/>
      <c r="V6" s="51"/>
      <c r="W6" s="51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</row>
    <row r="7" spans="1:126" s="39" customFormat="1" ht="7.5" customHeight="1" x14ac:dyDescent="0.35">
      <c r="A7" s="59"/>
      <c r="B7" s="150"/>
      <c r="C7" s="59"/>
      <c r="D7" s="60"/>
      <c r="E7" s="59"/>
      <c r="F7" s="60"/>
      <c r="G7" s="150"/>
      <c r="H7" s="59"/>
      <c r="I7" s="60"/>
      <c r="J7" s="59"/>
      <c r="K7" s="60"/>
      <c r="L7" s="150"/>
      <c r="M7" s="59"/>
      <c r="N7" s="60"/>
      <c r="O7" s="157"/>
      <c r="P7" s="60"/>
      <c r="Q7"/>
      <c r="R7" s="59"/>
      <c r="S7" s="59"/>
      <c r="T7" s="59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3" customFormat="1" ht="39.75" customHeight="1" x14ac:dyDescent="0.35">
      <c r="A8" s="122" t="s">
        <v>82</v>
      </c>
      <c r="B8" s="152">
        <f>'AF-NF, MMA-VU'!B20</f>
        <v>157</v>
      </c>
      <c r="C8" s="67">
        <f>'AF-NF, MMA-VU'!C20</f>
        <v>142</v>
      </c>
      <c r="D8" s="68">
        <f>C8/B8*100</f>
        <v>90.445859872611464</v>
      </c>
      <c r="E8" s="66">
        <f>'AF-NF, MMA-VU'!E20</f>
        <v>15</v>
      </c>
      <c r="F8" s="68">
        <f>E8/B8*100</f>
        <v>9.5541401273885356</v>
      </c>
      <c r="G8" s="152">
        <f>'AF-NF, MMA-VU'!G20</f>
        <v>150</v>
      </c>
      <c r="H8" s="66">
        <f>'AF-NF, MMA-VU'!H20</f>
        <v>137</v>
      </c>
      <c r="I8" s="68">
        <f>H8/G8*100</f>
        <v>91.333333333333329</v>
      </c>
      <c r="J8" s="66">
        <f>'AF-NF, MMA-VU'!J20</f>
        <v>13</v>
      </c>
      <c r="K8" s="68">
        <f>J8/G8*100</f>
        <v>8.6666666666666679</v>
      </c>
      <c r="L8" s="152">
        <f>'AF-NF, MMA-VU'!L20</f>
        <v>7</v>
      </c>
      <c r="M8" s="66">
        <f>'AF-NF, MMA-VU'!M20</f>
        <v>4</v>
      </c>
      <c r="N8" s="68">
        <f>M8/L8*100</f>
        <v>57.142857142857139</v>
      </c>
      <c r="O8" s="66">
        <f>'AF-NF, MMA-VU'!O20</f>
        <v>3</v>
      </c>
      <c r="P8" s="68">
        <f>O8/L8*100</f>
        <v>42.857142857142854</v>
      </c>
      <c r="Q8" s="51"/>
      <c r="R8" s="122" t="s">
        <v>82</v>
      </c>
      <c r="S8" s="67">
        <v>113</v>
      </c>
      <c r="T8" s="66">
        <v>20</v>
      </c>
      <c r="U8" s="51"/>
      <c r="V8" s="51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</row>
    <row r="9" spans="1:126" s="39" customFormat="1" ht="6.75" customHeight="1" x14ac:dyDescent="0.2">
      <c r="A9" s="123"/>
      <c r="B9" s="153"/>
      <c r="C9" s="42"/>
      <c r="D9" s="73"/>
      <c r="E9" s="42"/>
      <c r="F9" s="54"/>
      <c r="G9" s="153"/>
      <c r="H9" s="42"/>
      <c r="I9" s="55"/>
      <c r="J9" s="42"/>
      <c r="K9" s="55"/>
      <c r="L9" s="153"/>
      <c r="M9" s="42"/>
      <c r="N9" s="54"/>
      <c r="O9" s="158"/>
      <c r="P9" s="55"/>
      <c r="Q9"/>
      <c r="R9" s="123"/>
      <c r="S9" s="42"/>
      <c r="T9" s="42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3" customFormat="1" ht="39.75" customHeight="1" x14ac:dyDescent="0.35">
      <c r="A10" s="124" t="s">
        <v>65</v>
      </c>
      <c r="B10" s="148">
        <f>'AM-PW, MA-VL'!B32</f>
        <v>633</v>
      </c>
      <c r="C10" s="48">
        <f>'AM-PW, MA-VL'!C32</f>
        <v>593</v>
      </c>
      <c r="D10" s="49">
        <f>(C10/B10)*100</f>
        <v>93.68088467614534</v>
      </c>
      <c r="E10" s="48">
        <f>'AM-PW, MA-VL'!E32</f>
        <v>40</v>
      </c>
      <c r="F10" s="49">
        <f>SUM(100/B10)*E10</f>
        <v>6.3191153238546605</v>
      </c>
      <c r="G10" s="148">
        <f>'AM-PW, MA-VL'!G32</f>
        <v>572</v>
      </c>
      <c r="H10" s="50">
        <f>'AM-PW, MA-VL'!H32</f>
        <v>539</v>
      </c>
      <c r="I10" s="109">
        <f>H10/G10*100</f>
        <v>94.230769230769226</v>
      </c>
      <c r="J10" s="48">
        <f>'AM-PW, MA-VL'!J32</f>
        <v>33</v>
      </c>
      <c r="K10" s="109">
        <f>J10/G10*100</f>
        <v>5.7692307692307692</v>
      </c>
      <c r="L10" s="148">
        <f>'AM-PW, MA-VL'!L32</f>
        <v>61</v>
      </c>
      <c r="M10" s="48">
        <f>'AM-PW, MA-VL'!M32</f>
        <v>54</v>
      </c>
      <c r="N10" s="109">
        <f>M10/L10*100</f>
        <v>88.52459016393442</v>
      </c>
      <c r="O10" s="48">
        <f>'AM-PW, MA-VL'!O32</f>
        <v>7</v>
      </c>
      <c r="P10" s="109">
        <f>O10/L10*100</f>
        <v>11.475409836065573</v>
      </c>
      <c r="Q10" s="51"/>
      <c r="R10" s="124" t="s">
        <v>65</v>
      </c>
      <c r="S10" s="48">
        <v>650</v>
      </c>
      <c r="T10" s="48">
        <v>79</v>
      </c>
      <c r="U10" s="51"/>
      <c r="V10" s="51"/>
      <c r="W10" s="51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</row>
    <row r="11" spans="1:126" s="39" customFormat="1" ht="6" customHeight="1" x14ac:dyDescent="0.2">
      <c r="A11" s="123"/>
      <c r="B11" s="153"/>
      <c r="C11" s="42"/>
      <c r="D11" s="54"/>
      <c r="E11" s="42"/>
      <c r="F11" s="54"/>
      <c r="G11" s="153"/>
      <c r="H11" s="42"/>
      <c r="I11" s="55"/>
      <c r="J11" s="42"/>
      <c r="K11" s="55"/>
      <c r="L11" s="153"/>
      <c r="M11" s="42"/>
      <c r="N11" s="54"/>
      <c r="O11" s="158"/>
      <c r="P11" s="55"/>
      <c r="Q11"/>
      <c r="R11" s="123"/>
      <c r="S11" s="42"/>
      <c r="T11" s="42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3" customFormat="1" ht="39.75" customHeight="1" x14ac:dyDescent="0.35">
      <c r="A12" s="125" t="s">
        <v>83</v>
      </c>
      <c r="B12" s="154">
        <f>'AM-NF, MA-VU'!B20</f>
        <v>149</v>
      </c>
      <c r="C12" s="56">
        <f>'AM-NF, MA-VU'!C20</f>
        <v>134</v>
      </c>
      <c r="D12" s="57">
        <f>(C12/B12)*100</f>
        <v>89.932885906040269</v>
      </c>
      <c r="E12" s="56">
        <f>'AM-NF, MA-VU'!E20</f>
        <v>15</v>
      </c>
      <c r="F12" s="57">
        <f>SUM(100/B12)*E12</f>
        <v>10.067114093959733</v>
      </c>
      <c r="G12" s="154">
        <f>'AM-NF, MA-VU'!G20</f>
        <v>135</v>
      </c>
      <c r="H12" s="58">
        <f>C12</f>
        <v>134</v>
      </c>
      <c r="I12" s="110">
        <f>H12/G12*100</f>
        <v>99.259259259259252</v>
      </c>
      <c r="J12" s="56">
        <f>'AM-NF, MA-VU'!J20</f>
        <v>13</v>
      </c>
      <c r="K12" s="110">
        <f>J12/G12*100</f>
        <v>9.6296296296296298</v>
      </c>
      <c r="L12" s="154">
        <f>'AM-NF, MA-VU'!L20</f>
        <v>14</v>
      </c>
      <c r="M12" s="56">
        <f>'AM-NF, MA-VU'!M20</f>
        <v>12</v>
      </c>
      <c r="N12" s="110">
        <f>M12/L12*100</f>
        <v>85.714285714285708</v>
      </c>
      <c r="O12" s="56">
        <f>'AM-NF, MA-VU'!O20</f>
        <v>2</v>
      </c>
      <c r="P12" s="110">
        <f>O12/L12*100</f>
        <v>14.285714285714285</v>
      </c>
      <c r="Q12" s="51"/>
      <c r="R12" s="125" t="s">
        <v>83</v>
      </c>
      <c r="S12" s="56">
        <v>128</v>
      </c>
      <c r="T12" s="56">
        <v>1</v>
      </c>
      <c r="U12" s="51"/>
      <c r="V12" s="51"/>
      <c r="W12" s="51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</row>
    <row r="13" spans="1:126" s="39" customFormat="1" ht="6" customHeight="1" thickBot="1" x14ac:dyDescent="0.25">
      <c r="A13" s="42"/>
      <c r="B13" s="153"/>
      <c r="C13" s="42"/>
      <c r="D13" s="54"/>
      <c r="E13" s="42"/>
      <c r="F13" s="54"/>
      <c r="G13" s="153"/>
      <c r="H13" s="42"/>
      <c r="I13" s="55"/>
      <c r="J13" s="42"/>
      <c r="K13" s="55"/>
      <c r="L13" s="153"/>
      <c r="M13" s="42"/>
      <c r="N13" s="54"/>
      <c r="O13" s="158"/>
      <c r="P13" s="55"/>
      <c r="Q13"/>
      <c r="R13" s="42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71" customFormat="1" ht="31.5" customHeight="1" thickTop="1" thickBot="1" x14ac:dyDescent="0.4">
      <c r="A14" s="90" t="s">
        <v>60</v>
      </c>
      <c r="B14" s="155">
        <f>SUM(B4:B6:B8:B10:B12)</f>
        <v>2410</v>
      </c>
      <c r="C14" s="91">
        <f>SUM(C4:C6:C8:C10:C12)</f>
        <v>2166</v>
      </c>
      <c r="D14" s="92">
        <f>(C14/B14)*100</f>
        <v>89.875518672199178</v>
      </c>
      <c r="E14" s="91">
        <f>SUM(E4:E6:E8:E10:E12)</f>
        <v>244</v>
      </c>
      <c r="F14" s="92">
        <f>SUM(100/B14)*E14</f>
        <v>10.124481327800829</v>
      </c>
      <c r="G14" s="155">
        <f>SUM(G4:G6:G8:G10:G12)</f>
        <v>2171</v>
      </c>
      <c r="H14" s="91">
        <f>SUM(H4:H6:H8:H10:H12)</f>
        <v>1938</v>
      </c>
      <c r="I14" s="92">
        <f>SUM(100/G14)*H14</f>
        <v>89.267618608935976</v>
      </c>
      <c r="J14" s="91">
        <f>SUM(J4:J6:J8:J10:J12)</f>
        <v>245</v>
      </c>
      <c r="K14" s="92">
        <f>SUM(100/G14)*J14</f>
        <v>11.285122063565177</v>
      </c>
      <c r="L14" s="155">
        <f>SUM(L4:L6:L8:L10:L12)</f>
        <v>238</v>
      </c>
      <c r="M14" s="91">
        <f>SUM(M4:M6:M8:M10:M12)</f>
        <v>198</v>
      </c>
      <c r="N14" s="92">
        <f>SUM(100/L14)*M14</f>
        <v>83.193277310924373</v>
      </c>
      <c r="O14" s="91">
        <f>SUM(O4:O6:O8:O10:O12)</f>
        <v>40</v>
      </c>
      <c r="P14" s="93">
        <f>SUM(100/L14)*O14</f>
        <v>16.806722689075631</v>
      </c>
      <c r="Q14" s="69"/>
      <c r="R14" s="90" t="s">
        <v>60</v>
      </c>
      <c r="S14" s="91">
        <f>SUM(S4:S6:S8:S10:S12:S12)</f>
        <v>2246</v>
      </c>
      <c r="T14" s="91">
        <f>SUM(T4:T6:T8:T10:T12:T12)</f>
        <v>316</v>
      </c>
      <c r="U14" s="69"/>
      <c r="V14" s="69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</row>
  </sheetData>
  <sheetProtection password="E905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zoomScale="80" zoomScaleNormal="80" workbookViewId="0">
      <selection activeCell="C5" sqref="C5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168" t="s">
        <v>104</v>
      </c>
      <c r="B1" s="169"/>
      <c r="C1" s="169"/>
      <c r="D1" s="169"/>
      <c r="E1" s="169"/>
      <c r="F1" s="169"/>
      <c r="G1" s="169"/>
      <c r="H1" s="169"/>
      <c r="I1" s="170"/>
    </row>
    <row r="2" spans="1:191" ht="43.5" customHeight="1" thickBot="1" x14ac:dyDescent="0.35">
      <c r="A2" s="171" t="s">
        <v>92</v>
      </c>
      <c r="B2" s="172"/>
      <c r="C2" s="172"/>
      <c r="D2" s="172"/>
      <c r="E2" s="172"/>
      <c r="F2" s="172"/>
      <c r="G2" s="172"/>
      <c r="H2" s="172"/>
      <c r="I2" s="173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94" t="s">
        <v>51</v>
      </c>
      <c r="B3" s="94" t="s">
        <v>52</v>
      </c>
      <c r="C3" s="36" t="s">
        <v>53</v>
      </c>
      <c r="D3" s="36" t="s">
        <v>54</v>
      </c>
      <c r="E3" s="37" t="s">
        <v>55</v>
      </c>
      <c r="F3" s="99" t="s">
        <v>67</v>
      </c>
      <c r="G3" s="36" t="s">
        <v>63</v>
      </c>
      <c r="H3" s="36" t="s">
        <v>62</v>
      </c>
      <c r="I3" s="37" t="s">
        <v>66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74"/>
      <c r="G4" s="74"/>
      <c r="H4" s="74"/>
      <c r="I4" s="74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24" t="s">
        <v>65</v>
      </c>
      <c r="B5" s="41">
        <f>'AM-PW, MA-VL'!E32</f>
        <v>40</v>
      </c>
      <c r="C5" s="80">
        <f>'AM-PW, MA-VL'!R32</f>
        <v>22</v>
      </c>
      <c r="D5" s="80">
        <f>'AM-PW, MA-VL'!T32</f>
        <v>17</v>
      </c>
      <c r="E5" s="81">
        <f>'AM-PW, MA-VL'!V32</f>
        <v>0</v>
      </c>
      <c r="F5" s="100">
        <f>B5</f>
        <v>40</v>
      </c>
      <c r="G5" s="100">
        <f>C5</f>
        <v>22</v>
      </c>
      <c r="H5" s="100">
        <f>D5</f>
        <v>17</v>
      </c>
      <c r="I5" s="101">
        <f>E5</f>
        <v>0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23"/>
      <c r="B6" s="42"/>
      <c r="C6" s="43"/>
      <c r="D6" s="43"/>
      <c r="E6" s="44"/>
      <c r="F6" s="75"/>
      <c r="G6" s="75"/>
      <c r="H6" s="76"/>
      <c r="I6" s="75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25" t="s">
        <v>83</v>
      </c>
      <c r="B7" s="47">
        <f>'AM-NF, MA-VU'!E20</f>
        <v>15</v>
      </c>
      <c r="C7" s="47">
        <f>'AM-NF, MA-VU'!R20</f>
        <v>14</v>
      </c>
      <c r="D7" s="47">
        <f>'AM-NF, MA-VU'!T20</f>
        <v>1</v>
      </c>
      <c r="E7" s="108">
        <f>'AM-NF, MA-VU'!V20</f>
        <v>0</v>
      </c>
      <c r="F7" s="102">
        <f>B7</f>
        <v>15</v>
      </c>
      <c r="G7" s="102">
        <f>C7</f>
        <v>14</v>
      </c>
      <c r="H7" s="102">
        <f>D7</f>
        <v>1</v>
      </c>
      <c r="I7" s="103">
        <f>E7</f>
        <v>0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23"/>
      <c r="B8" s="42"/>
      <c r="C8" s="46"/>
      <c r="D8" s="46"/>
      <c r="E8" s="45"/>
      <c r="F8" s="77"/>
      <c r="G8" s="78"/>
      <c r="H8" s="79"/>
      <c r="I8" s="77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26" t="s">
        <v>81</v>
      </c>
      <c r="B9" s="82">
        <f>'AF-PW, MMA-VL'!E32</f>
        <v>147</v>
      </c>
      <c r="C9" s="82">
        <f>'AF-PW, MMA-VL'!R32</f>
        <v>130</v>
      </c>
      <c r="D9" s="83"/>
      <c r="E9" s="83"/>
      <c r="F9" s="104">
        <f>B9</f>
        <v>147</v>
      </c>
      <c r="G9" s="104">
        <f>C9</f>
        <v>130</v>
      </c>
      <c r="H9" s="83"/>
      <c r="I9" s="83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23"/>
      <c r="B10" s="84"/>
      <c r="C10" s="85"/>
      <c r="D10" s="85"/>
      <c r="E10" s="86"/>
      <c r="F10" s="77"/>
      <c r="G10" s="78"/>
      <c r="H10" s="85"/>
      <c r="I10" s="86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27" t="s">
        <v>82</v>
      </c>
      <c r="B11" s="87">
        <f>'AF-NF, MMA-VU'!E20</f>
        <v>15</v>
      </c>
      <c r="C11" s="87">
        <f>'AF-NF, MMA-VU'!R20</f>
        <v>13</v>
      </c>
      <c r="D11" s="83"/>
      <c r="E11" s="88"/>
      <c r="F11" s="105">
        <f>B11</f>
        <v>15</v>
      </c>
      <c r="G11" s="105">
        <f>C11</f>
        <v>13</v>
      </c>
      <c r="H11" s="83"/>
      <c r="I11" s="88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23"/>
      <c r="B12" s="84"/>
      <c r="C12" s="85"/>
      <c r="D12" s="85"/>
      <c r="E12" s="86"/>
      <c r="F12" s="77"/>
      <c r="G12" s="78"/>
      <c r="H12" s="85"/>
      <c r="I12" s="86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28" t="s">
        <v>80</v>
      </c>
      <c r="B13" s="89">
        <f>'AA, AMA'!E29</f>
        <v>27</v>
      </c>
      <c r="C13" s="129">
        <f>'AA, AMA'!R29</f>
        <v>27</v>
      </c>
      <c r="D13" s="83"/>
      <c r="E13" s="88"/>
      <c r="F13" s="106">
        <f>B13</f>
        <v>27</v>
      </c>
      <c r="G13" s="106">
        <f>C13</f>
        <v>27</v>
      </c>
      <c r="H13" s="83"/>
      <c r="I13" s="88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password="E905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0" zoomScaleNormal="110" workbookViewId="0">
      <selection activeCell="K17" sqref="K17"/>
    </sheetView>
  </sheetViews>
  <sheetFormatPr baseColWidth="10" defaultColWidth="11.42578125" defaultRowHeight="12.75" x14ac:dyDescent="0.2"/>
  <cols>
    <col min="1" max="1" width="15.42578125" style="131" customWidth="1"/>
    <col min="2" max="3" width="9" style="131" customWidth="1"/>
    <col min="4" max="4" width="9.140625" style="132" customWidth="1"/>
    <col min="5" max="5" width="9.7109375" style="131" customWidth="1"/>
    <col min="6" max="7" width="9.85546875" style="131" customWidth="1"/>
    <col min="8" max="16384" width="11.42578125" style="131"/>
  </cols>
  <sheetData>
    <row r="1" spans="1:8" ht="18" x14ac:dyDescent="0.25">
      <c r="A1" s="135" t="s">
        <v>105</v>
      </c>
      <c r="B1" s="136"/>
      <c r="C1" s="136"/>
      <c r="D1" s="137"/>
      <c r="E1" s="136"/>
      <c r="F1" s="136"/>
      <c r="G1" s="136"/>
      <c r="H1" s="136"/>
    </row>
    <row r="2" spans="1:8" ht="18" x14ac:dyDescent="0.25">
      <c r="A2" s="135" t="s">
        <v>106</v>
      </c>
      <c r="B2" s="136"/>
      <c r="C2" s="136"/>
      <c r="D2" s="137"/>
      <c r="E2" s="136"/>
      <c r="F2" s="136"/>
      <c r="G2" s="136"/>
      <c r="H2" s="136"/>
    </row>
    <row r="3" spans="1:8" x14ac:dyDescent="0.2">
      <c r="A3" s="136"/>
      <c r="B3" s="136"/>
      <c r="C3" s="136"/>
      <c r="D3" s="137"/>
      <c r="E3" s="136"/>
      <c r="F3" s="136"/>
      <c r="G3" s="136"/>
      <c r="H3" s="136"/>
    </row>
    <row r="4" spans="1:8" ht="26.25" customHeight="1" x14ac:dyDescent="0.2">
      <c r="A4" s="138" t="s">
        <v>84</v>
      </c>
      <c r="B4" s="139" t="s">
        <v>85</v>
      </c>
      <c r="C4" s="140" t="s">
        <v>86</v>
      </c>
      <c r="D4" s="140" t="s">
        <v>87</v>
      </c>
      <c r="E4" s="141" t="s">
        <v>88</v>
      </c>
      <c r="F4" s="141" t="s">
        <v>89</v>
      </c>
      <c r="G4" s="141" t="s">
        <v>91</v>
      </c>
      <c r="H4" s="146" t="s">
        <v>35</v>
      </c>
    </row>
    <row r="5" spans="1:8" x14ac:dyDescent="0.2">
      <c r="A5" s="142" t="s">
        <v>18</v>
      </c>
      <c r="B5" s="143">
        <f>'AA, AMA'!C8</f>
        <v>30</v>
      </c>
      <c r="C5" s="143">
        <f>'AF-PW, MMA-VL'!C8</f>
        <v>86</v>
      </c>
      <c r="D5" s="143">
        <f>'AF-NF, MMA-VU'!C8</f>
        <v>23</v>
      </c>
      <c r="E5" s="143">
        <f>'AM-PW, MA-VL'!C8</f>
        <v>45</v>
      </c>
      <c r="F5" s="143">
        <f>'AM-NF, MA-VU'!C8</f>
        <v>22</v>
      </c>
      <c r="G5" s="134">
        <v>9</v>
      </c>
      <c r="H5" s="147">
        <f>SUM(B5:F5)</f>
        <v>206</v>
      </c>
    </row>
    <row r="6" spans="1:8" x14ac:dyDescent="0.2">
      <c r="A6" s="142" t="s">
        <v>74</v>
      </c>
      <c r="B6" s="143">
        <f>'AA, AMA'!C9</f>
        <v>24</v>
      </c>
      <c r="C6" s="143">
        <f>'AF-PW, MMA-VL'!C9</f>
        <v>57</v>
      </c>
      <c r="D6" s="143">
        <v>0</v>
      </c>
      <c r="E6" s="143">
        <f>'AM-PW, MA-VL'!C9</f>
        <v>44</v>
      </c>
      <c r="F6" s="139">
        <v>0</v>
      </c>
      <c r="G6" s="134">
        <f>1+4</f>
        <v>5</v>
      </c>
      <c r="H6" s="147">
        <f t="shared" ref="H6:H28" si="0">SUM(B6:F6)</f>
        <v>125</v>
      </c>
    </row>
    <row r="7" spans="1:8" x14ac:dyDescent="0.2">
      <c r="A7" s="142" t="s">
        <v>42</v>
      </c>
      <c r="B7" s="143">
        <v>0</v>
      </c>
      <c r="C7" s="143">
        <f>'AF-PW, MMA-VL'!C10</f>
        <v>30</v>
      </c>
      <c r="D7" s="143">
        <v>0</v>
      </c>
      <c r="E7" s="143">
        <f>'AM-PW, MA-VL'!C10</f>
        <v>14</v>
      </c>
      <c r="F7" s="139">
        <v>0</v>
      </c>
      <c r="G7" s="133">
        <v>2</v>
      </c>
      <c r="H7" s="147">
        <f t="shared" si="0"/>
        <v>44</v>
      </c>
    </row>
    <row r="8" spans="1:8" x14ac:dyDescent="0.2">
      <c r="A8" s="142" t="s">
        <v>46</v>
      </c>
      <c r="B8" s="143">
        <f>'AA, AMA'!C10</f>
        <v>9</v>
      </c>
      <c r="C8" s="143">
        <f>'AF-PW, MMA-VL'!C11</f>
        <v>22</v>
      </c>
      <c r="D8" s="143">
        <f>'AF-NF, MMA-VU'!C9</f>
        <v>19</v>
      </c>
      <c r="E8" s="143">
        <f>'AM-PW, MA-VL'!C11</f>
        <v>13</v>
      </c>
      <c r="F8" s="143">
        <f>'AM-NF, MA-VU'!C9</f>
        <v>19</v>
      </c>
      <c r="G8" s="134"/>
      <c r="H8" s="147">
        <f t="shared" si="0"/>
        <v>82</v>
      </c>
    </row>
    <row r="9" spans="1:8" x14ac:dyDescent="0.2">
      <c r="A9" s="142" t="s">
        <v>20</v>
      </c>
      <c r="B9" s="143">
        <f>'AA, AMA'!C11</f>
        <v>14</v>
      </c>
      <c r="C9" s="143">
        <f>'AF-PW, MMA-VL'!C12</f>
        <v>28</v>
      </c>
      <c r="D9" s="143">
        <v>0</v>
      </c>
      <c r="E9" s="143">
        <f>'AM-PW, MA-VL'!C12</f>
        <v>16</v>
      </c>
      <c r="F9" s="139">
        <v>0</v>
      </c>
      <c r="G9" s="133">
        <v>2</v>
      </c>
      <c r="H9" s="147">
        <f t="shared" si="0"/>
        <v>58</v>
      </c>
    </row>
    <row r="10" spans="1:8" x14ac:dyDescent="0.2">
      <c r="A10" s="142" t="s">
        <v>21</v>
      </c>
      <c r="B10" s="143">
        <f>'AA, AMA'!C12</f>
        <v>3</v>
      </c>
      <c r="C10" s="143">
        <f>'AF-PW, MMA-VL'!C13</f>
        <v>11</v>
      </c>
      <c r="D10" s="139">
        <v>0</v>
      </c>
      <c r="E10" s="143">
        <f>'AM-PW, MA-VL'!C13</f>
        <v>13</v>
      </c>
      <c r="F10" s="139">
        <v>0</v>
      </c>
      <c r="G10" s="133">
        <v>0</v>
      </c>
      <c r="H10" s="147">
        <f t="shared" si="0"/>
        <v>27</v>
      </c>
    </row>
    <row r="11" spans="1:8" x14ac:dyDescent="0.2">
      <c r="A11" s="142" t="s">
        <v>22</v>
      </c>
      <c r="B11" s="143">
        <f>'AA, AMA'!C13</f>
        <v>12</v>
      </c>
      <c r="C11" s="143">
        <f>'AF-PW, MMA-VL'!C14</f>
        <v>40</v>
      </c>
      <c r="D11" s="143">
        <f>'AF-NF, MMA-VU'!C10</f>
        <v>7</v>
      </c>
      <c r="E11" s="143">
        <f>'AM-PW, MA-VL'!C14</f>
        <v>19</v>
      </c>
      <c r="F11" s="143">
        <f>'AM-NF, MA-VU'!C10</f>
        <v>9</v>
      </c>
      <c r="G11" s="134"/>
      <c r="H11" s="147">
        <f t="shared" si="0"/>
        <v>87</v>
      </c>
    </row>
    <row r="12" spans="1:8" x14ac:dyDescent="0.2">
      <c r="A12" s="142" t="s">
        <v>23</v>
      </c>
      <c r="B12" s="143">
        <f>'AA, AMA'!C14</f>
        <v>6</v>
      </c>
      <c r="C12" s="143">
        <f>'AF-PW, MMA-VL'!C15</f>
        <v>19</v>
      </c>
      <c r="D12" s="143">
        <f>'AF-NF, MMA-VU'!C11</f>
        <v>5</v>
      </c>
      <c r="E12" s="143">
        <f>'AM-PW, MA-VL'!C15</f>
        <v>18</v>
      </c>
      <c r="F12" s="143">
        <f>'AM-NF, MA-VU'!C11</f>
        <v>2</v>
      </c>
      <c r="G12" s="134">
        <v>1</v>
      </c>
      <c r="H12" s="147">
        <f t="shared" si="0"/>
        <v>50</v>
      </c>
    </row>
    <row r="13" spans="1:8" x14ac:dyDescent="0.2">
      <c r="A13" s="142" t="s">
        <v>40</v>
      </c>
      <c r="B13" s="143">
        <f>'AA, AMA'!C15</f>
        <v>8</v>
      </c>
      <c r="C13" s="143">
        <f>'AF-PW, MMA-VL'!C16</f>
        <v>17</v>
      </c>
      <c r="D13" s="143">
        <v>0</v>
      </c>
      <c r="E13" s="143">
        <f>'AM-PW, MA-VL'!C16</f>
        <v>14</v>
      </c>
      <c r="F13" s="139">
        <v>0</v>
      </c>
      <c r="G13" s="133">
        <v>0</v>
      </c>
      <c r="H13" s="147">
        <f t="shared" si="0"/>
        <v>39</v>
      </c>
    </row>
    <row r="14" spans="1:8" x14ac:dyDescent="0.2">
      <c r="A14" s="142" t="s">
        <v>24</v>
      </c>
      <c r="B14" s="143">
        <f>'AA, AMA'!C16</f>
        <v>7</v>
      </c>
      <c r="C14" s="143">
        <f>'AF-PW, MMA-VL'!C17</f>
        <v>27</v>
      </c>
      <c r="D14" s="139">
        <v>0</v>
      </c>
      <c r="E14" s="143">
        <f>'AM-PW, MA-VL'!C17</f>
        <v>25</v>
      </c>
      <c r="F14" s="139">
        <v>0</v>
      </c>
      <c r="G14" s="133">
        <v>1</v>
      </c>
      <c r="H14" s="147">
        <f t="shared" si="0"/>
        <v>59</v>
      </c>
    </row>
    <row r="15" spans="1:8" x14ac:dyDescent="0.2">
      <c r="A15" s="142" t="s">
        <v>75</v>
      </c>
      <c r="B15" s="143">
        <f>'AA, AMA'!C17</f>
        <v>4</v>
      </c>
      <c r="C15" s="143">
        <f>'AF-PW, MMA-VL'!C18</f>
        <v>16</v>
      </c>
      <c r="D15" s="139">
        <v>0</v>
      </c>
      <c r="E15" s="143">
        <f>'AM-PW, MA-VL'!C18</f>
        <v>6</v>
      </c>
      <c r="F15" s="139">
        <v>0</v>
      </c>
      <c r="G15" s="133"/>
      <c r="H15" s="147">
        <f t="shared" si="0"/>
        <v>26</v>
      </c>
    </row>
    <row r="16" spans="1:8" x14ac:dyDescent="0.2">
      <c r="A16" s="142" t="s">
        <v>25</v>
      </c>
      <c r="B16" s="143">
        <f>'AA, AMA'!C18</f>
        <v>6</v>
      </c>
      <c r="C16" s="143">
        <f>'AF-PW, MMA-VL'!C19</f>
        <v>15</v>
      </c>
      <c r="D16" s="143">
        <f>'AF-NF, MMA-VU'!C12</f>
        <v>3</v>
      </c>
      <c r="E16" s="143">
        <f>'AM-PW, MA-VL'!C19</f>
        <v>10</v>
      </c>
      <c r="F16" s="143">
        <f>'AM-NF, MA-VU'!C12</f>
        <v>5</v>
      </c>
      <c r="G16" s="134">
        <v>1</v>
      </c>
      <c r="H16" s="147">
        <f t="shared" si="0"/>
        <v>39</v>
      </c>
    </row>
    <row r="17" spans="1:8" x14ac:dyDescent="0.2">
      <c r="A17" s="142" t="s">
        <v>26</v>
      </c>
      <c r="B17" s="143">
        <f>'AA, AMA'!C19</f>
        <v>24</v>
      </c>
      <c r="C17" s="143">
        <f>'AF-PW, MMA-VL'!C20</f>
        <v>67</v>
      </c>
      <c r="D17" s="143">
        <f>'AF-NF, MMA-VU'!C13</f>
        <v>19</v>
      </c>
      <c r="E17" s="143">
        <f>'AM-PW, MA-VL'!C20</f>
        <v>55</v>
      </c>
      <c r="F17" s="143">
        <f>'AM-NF, MA-VU'!C13</f>
        <v>28</v>
      </c>
      <c r="G17" s="134">
        <v>9</v>
      </c>
      <c r="H17" s="147">
        <f t="shared" si="0"/>
        <v>193</v>
      </c>
    </row>
    <row r="18" spans="1:8" x14ac:dyDescent="0.2">
      <c r="A18" s="142" t="s">
        <v>45</v>
      </c>
      <c r="B18" s="143">
        <f>'AA, AMA'!C20</f>
        <v>4</v>
      </c>
      <c r="C18" s="143">
        <f>'AF-PW, MMA-VL'!C21</f>
        <v>15</v>
      </c>
      <c r="D18" s="139">
        <v>0</v>
      </c>
      <c r="E18" s="143">
        <f>'AM-PW, MA-VL'!C21</f>
        <v>11</v>
      </c>
      <c r="F18" s="139">
        <v>0</v>
      </c>
      <c r="G18" s="133">
        <v>1</v>
      </c>
      <c r="H18" s="147">
        <f t="shared" si="0"/>
        <v>30</v>
      </c>
    </row>
    <row r="19" spans="1:8" x14ac:dyDescent="0.2">
      <c r="A19" s="142" t="s">
        <v>27</v>
      </c>
      <c r="B19" s="143">
        <f>'AA, AMA'!C21</f>
        <v>9</v>
      </c>
      <c r="C19" s="143">
        <f>'AF-PW, MMA-VL'!C22</f>
        <v>27</v>
      </c>
      <c r="D19" s="139">
        <v>0</v>
      </c>
      <c r="E19" s="143">
        <f>'AM-PW, MA-VL'!C22</f>
        <v>18</v>
      </c>
      <c r="F19" s="139">
        <v>0</v>
      </c>
      <c r="G19" s="133">
        <v>5</v>
      </c>
      <c r="H19" s="147">
        <f t="shared" si="0"/>
        <v>54</v>
      </c>
    </row>
    <row r="20" spans="1:8" x14ac:dyDescent="0.2">
      <c r="A20" s="142" t="s">
        <v>43</v>
      </c>
      <c r="B20" s="143">
        <v>0</v>
      </c>
      <c r="C20" s="143">
        <f>'AF-PW, MMA-VL'!C23</f>
        <v>21</v>
      </c>
      <c r="D20" s="143">
        <f>'AF-NF, MMA-VU'!C14</f>
        <v>4</v>
      </c>
      <c r="E20" s="143">
        <f>'AM-PW, MA-VL'!C23</f>
        <v>13</v>
      </c>
      <c r="F20" s="143">
        <f>'AM-NF, MA-VU'!C14</f>
        <v>3</v>
      </c>
      <c r="G20" s="134">
        <f>1</f>
        <v>1</v>
      </c>
      <c r="H20" s="147">
        <f t="shared" si="0"/>
        <v>41</v>
      </c>
    </row>
    <row r="21" spans="1:8" x14ac:dyDescent="0.2">
      <c r="A21" s="142" t="s">
        <v>28</v>
      </c>
      <c r="B21" s="143">
        <f>'AA, AMA'!C22</f>
        <v>20</v>
      </c>
      <c r="C21" s="143">
        <f>'AF-PW, MMA-VL'!C24</f>
        <v>39</v>
      </c>
      <c r="D21" s="143">
        <v>0</v>
      </c>
      <c r="E21" s="143">
        <f>'AM-PW, MA-VL'!C24</f>
        <v>20</v>
      </c>
      <c r="F21" s="139">
        <v>0</v>
      </c>
      <c r="G21" s="133">
        <v>4</v>
      </c>
      <c r="H21" s="147">
        <f t="shared" si="0"/>
        <v>79</v>
      </c>
    </row>
    <row r="22" spans="1:8" x14ac:dyDescent="0.2">
      <c r="A22" s="142" t="s">
        <v>29</v>
      </c>
      <c r="B22" s="143">
        <f>'AA, AMA'!C23</f>
        <v>13</v>
      </c>
      <c r="C22" s="143">
        <f>'AF-PW, MMA-VL'!C25</f>
        <v>59</v>
      </c>
      <c r="D22" s="143">
        <f>'AF-NF, MMA-VU'!C15</f>
        <v>8</v>
      </c>
      <c r="E22" s="143">
        <f>'AM-PW, MA-VL'!C25</f>
        <v>16</v>
      </c>
      <c r="F22" s="143">
        <f>'AM-NF, MA-VU'!B15</f>
        <v>1</v>
      </c>
      <c r="G22" s="134">
        <v>1</v>
      </c>
      <c r="H22" s="147">
        <f t="shared" si="0"/>
        <v>97</v>
      </c>
    </row>
    <row r="23" spans="1:8" x14ac:dyDescent="0.2">
      <c r="A23" s="142" t="s">
        <v>47</v>
      </c>
      <c r="B23" s="143">
        <v>0</v>
      </c>
      <c r="C23" s="143">
        <f>'AF-PW, MMA-VL'!C26</f>
        <v>7</v>
      </c>
      <c r="D23" s="139">
        <v>0</v>
      </c>
      <c r="E23" s="143">
        <f>'AM-PW, MA-VL'!C26</f>
        <v>11</v>
      </c>
      <c r="F23" s="139">
        <v>0</v>
      </c>
      <c r="G23" s="133">
        <v>0</v>
      </c>
      <c r="H23" s="147">
        <f>SUM(B23:G23)</f>
        <v>18</v>
      </c>
    </row>
    <row r="24" spans="1:8" x14ac:dyDescent="0.2">
      <c r="A24" s="142" t="s">
        <v>30</v>
      </c>
      <c r="B24" s="143">
        <f>'AA, AMA'!C24</f>
        <v>22</v>
      </c>
      <c r="C24" s="143">
        <f>'AF-PW, MMA-VL'!C27</f>
        <v>126</v>
      </c>
      <c r="D24" s="143">
        <f>'AF-NF, MMA-VU'!C16</f>
        <v>18</v>
      </c>
      <c r="E24" s="143">
        <f>'AM-PW, MA-VL'!C27</f>
        <v>35</v>
      </c>
      <c r="F24" s="143">
        <f>'AM-NF, MA-VU'!C16</f>
        <v>7</v>
      </c>
      <c r="G24" s="134">
        <v>4</v>
      </c>
      <c r="H24" s="147">
        <f t="shared" si="0"/>
        <v>208</v>
      </c>
    </row>
    <row r="25" spans="1:8" x14ac:dyDescent="0.2">
      <c r="A25" s="142" t="s">
        <v>31</v>
      </c>
      <c r="B25" s="143">
        <f>'AA, AMA'!C25</f>
        <v>15</v>
      </c>
      <c r="C25" s="143">
        <f>'AF-PW, MMA-VL'!C28</f>
        <v>56</v>
      </c>
      <c r="D25" s="143">
        <f>'AF-NF, MMA-VU'!C17</f>
        <v>13</v>
      </c>
      <c r="E25" s="143">
        <f>'AM-PW, MA-VL'!C28</f>
        <v>24</v>
      </c>
      <c r="F25" s="143">
        <f>'AM-NF, MA-VU'!C17</f>
        <v>6</v>
      </c>
      <c r="G25" s="134">
        <v>2</v>
      </c>
      <c r="H25" s="147">
        <f t="shared" si="0"/>
        <v>114</v>
      </c>
    </row>
    <row r="26" spans="1:8" x14ac:dyDescent="0.2">
      <c r="A26" s="142" t="s">
        <v>32</v>
      </c>
      <c r="B26" s="143">
        <f>'AA, AMA'!C26</f>
        <v>13</v>
      </c>
      <c r="C26" s="143">
        <f>'AF-PW, MMA-VL'!C29</f>
        <v>8</v>
      </c>
      <c r="D26" s="139">
        <v>0</v>
      </c>
      <c r="E26" s="143">
        <f>'AM-PW, MA-VL'!C29</f>
        <v>12</v>
      </c>
      <c r="F26" s="139">
        <v>0</v>
      </c>
      <c r="G26" s="133">
        <v>0</v>
      </c>
      <c r="H26" s="147">
        <f t="shared" si="0"/>
        <v>33</v>
      </c>
    </row>
    <row r="27" spans="1:8" x14ac:dyDescent="0.2">
      <c r="A27" s="142" t="s">
        <v>33</v>
      </c>
      <c r="B27" s="143">
        <f>'AA, AMA'!C27</f>
        <v>44</v>
      </c>
      <c r="C27" s="143">
        <f>'AF-PW, MMA-VL'!C30</f>
        <v>135</v>
      </c>
      <c r="D27" s="143">
        <f>'AF-NF, MMA-VU'!C18</f>
        <v>9</v>
      </c>
      <c r="E27" s="143">
        <f>'AM-PW, MA-VL'!C30</f>
        <v>105</v>
      </c>
      <c r="F27" s="143">
        <f>'AM-NF, MA-VU'!C18</f>
        <v>20</v>
      </c>
      <c r="G27" s="134">
        <v>7</v>
      </c>
      <c r="H27" s="147">
        <f t="shared" si="0"/>
        <v>313</v>
      </c>
    </row>
    <row r="28" spans="1:8" x14ac:dyDescent="0.2">
      <c r="A28" s="142" t="s">
        <v>34</v>
      </c>
      <c r="B28" s="143">
        <f>'AA, AMA'!C28</f>
        <v>19</v>
      </c>
      <c r="C28" s="143">
        <f>'AF-PW, MMA-VL'!C31</f>
        <v>63</v>
      </c>
      <c r="D28" s="143">
        <f>'AF-NF, MMA-VU'!C19</f>
        <v>14</v>
      </c>
      <c r="E28" s="143">
        <f>'AM-PW, MA-VL'!C31</f>
        <v>36</v>
      </c>
      <c r="F28" s="143">
        <f>'AM-NF, MA-VU'!C19</f>
        <v>12</v>
      </c>
      <c r="G28" s="134">
        <v>10</v>
      </c>
      <c r="H28" s="147">
        <f t="shared" si="0"/>
        <v>144</v>
      </c>
    </row>
    <row r="29" spans="1:8" x14ac:dyDescent="0.2">
      <c r="A29" s="144" t="s">
        <v>35</v>
      </c>
      <c r="B29" s="145">
        <f t="shared" ref="B29:H29" si="1">SUM(B5:B28)</f>
        <v>306</v>
      </c>
      <c r="C29" s="145">
        <f t="shared" si="1"/>
        <v>991</v>
      </c>
      <c r="D29" s="145">
        <f t="shared" si="1"/>
        <v>142</v>
      </c>
      <c r="E29" s="145">
        <f t="shared" si="1"/>
        <v>593</v>
      </c>
      <c r="F29" s="145">
        <f t="shared" si="1"/>
        <v>134</v>
      </c>
      <c r="G29" s="145">
        <f t="shared" si="1"/>
        <v>65</v>
      </c>
      <c r="H29" s="145">
        <f t="shared" si="1"/>
        <v>2166</v>
      </c>
    </row>
    <row r="31" spans="1:8" x14ac:dyDescent="0.2">
      <c r="A31" s="162" t="s">
        <v>100</v>
      </c>
      <c r="B31" s="163">
        <f>SUM(B11,B12,B15,B16, B24,B25)</f>
        <v>65</v>
      </c>
      <c r="C31" s="163">
        <f>SUM(C11,C12,C15,C16, C24,C25)</f>
        <v>272</v>
      </c>
      <c r="D31" s="163">
        <f>SUM(D11,D12,D15,D16, D24,D25)</f>
        <v>46</v>
      </c>
      <c r="E31" s="163">
        <f>SUM(E11,E12,E15,E16, E24,E25)</f>
        <v>112</v>
      </c>
      <c r="F31" s="163">
        <f>SUM(F11,F12,F15,F16, F24,F25)</f>
        <v>29</v>
      </c>
      <c r="G31" s="145"/>
      <c r="H31" s="145">
        <f>SUM(C31:G31)</f>
        <v>459</v>
      </c>
    </row>
  </sheetData>
  <sheetProtection password="E905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30" zoomScaleNormal="130" workbookViewId="0">
      <selection activeCell="I25" sqref="I25"/>
    </sheetView>
  </sheetViews>
  <sheetFormatPr baseColWidth="10" defaultColWidth="11.42578125" defaultRowHeight="12.75" x14ac:dyDescent="0.2"/>
  <cols>
    <col min="1" max="1" width="15.42578125" style="136" customWidth="1"/>
    <col min="2" max="3" width="9" style="136" customWidth="1"/>
    <col min="4" max="4" width="9.140625" style="137" customWidth="1"/>
    <col min="5" max="5" width="9.7109375" style="136" customWidth="1"/>
    <col min="6" max="6" width="9.85546875" style="136" customWidth="1"/>
    <col min="7" max="16384" width="11.42578125" style="136"/>
  </cols>
  <sheetData>
    <row r="1" spans="1:7" ht="18" x14ac:dyDescent="0.25">
      <c r="A1" s="135" t="s">
        <v>107</v>
      </c>
    </row>
    <row r="2" spans="1:7" ht="18" x14ac:dyDescent="0.25">
      <c r="A2" s="135" t="s">
        <v>108</v>
      </c>
    </row>
    <row r="4" spans="1:7" ht="26.25" customHeight="1" x14ac:dyDescent="0.2">
      <c r="A4" s="138" t="s">
        <v>84</v>
      </c>
      <c r="B4" s="139" t="s">
        <v>85</v>
      </c>
      <c r="C4" s="140" t="s">
        <v>86</v>
      </c>
      <c r="D4" s="140" t="s">
        <v>87</v>
      </c>
      <c r="E4" s="141" t="s">
        <v>88</v>
      </c>
      <c r="F4" s="141" t="s">
        <v>89</v>
      </c>
      <c r="G4" s="146" t="s">
        <v>35</v>
      </c>
    </row>
    <row r="5" spans="1:7" x14ac:dyDescent="0.2">
      <c r="A5" s="142" t="s">
        <v>18</v>
      </c>
      <c r="B5" s="143">
        <f>'AA, AMA'!B8</f>
        <v>31</v>
      </c>
      <c r="C5" s="143">
        <f>'AF-PW, MMA-VL'!B8</f>
        <v>100</v>
      </c>
      <c r="D5" s="143">
        <f>'AF-NF, MMA-VU'!B8</f>
        <v>27</v>
      </c>
      <c r="E5" s="143">
        <f>'AM-PW, MA-VL'!B8</f>
        <v>52</v>
      </c>
      <c r="F5" s="143">
        <f>'AM-NF, MA-VU'!B8</f>
        <v>26</v>
      </c>
      <c r="G5" s="147">
        <f t="shared" ref="G5:G28" si="0">SUM(B5:F5)</f>
        <v>236</v>
      </c>
    </row>
    <row r="6" spans="1:7" x14ac:dyDescent="0.2">
      <c r="A6" s="142" t="s">
        <v>74</v>
      </c>
      <c r="B6" s="143">
        <f>'AA, AMA'!B9</f>
        <v>26</v>
      </c>
      <c r="C6" s="143">
        <f>'AF-PW, MMA-VL'!B9</f>
        <v>60</v>
      </c>
      <c r="D6" s="143">
        <v>0</v>
      </c>
      <c r="E6" s="143">
        <f>'AM-PW, MA-VL'!B9</f>
        <v>45</v>
      </c>
      <c r="F6" s="139">
        <v>0</v>
      </c>
      <c r="G6" s="147">
        <f t="shared" si="0"/>
        <v>131</v>
      </c>
    </row>
    <row r="7" spans="1:7" x14ac:dyDescent="0.2">
      <c r="A7" s="142" t="s">
        <v>42</v>
      </c>
      <c r="B7" s="143">
        <v>0</v>
      </c>
      <c r="C7" s="143">
        <f>'AF-PW, MMA-VL'!B10</f>
        <v>33</v>
      </c>
      <c r="D7" s="139">
        <v>0</v>
      </c>
      <c r="E7" s="143">
        <f>'AM-PW, MA-VL'!B10</f>
        <v>14</v>
      </c>
      <c r="F7" s="139">
        <v>0</v>
      </c>
      <c r="G7" s="147">
        <f t="shared" si="0"/>
        <v>47</v>
      </c>
    </row>
    <row r="8" spans="1:7" x14ac:dyDescent="0.2">
      <c r="A8" s="142" t="s">
        <v>46</v>
      </c>
      <c r="B8" s="143">
        <f>'AA, AMA'!B10</f>
        <v>9</v>
      </c>
      <c r="C8" s="143">
        <f>'AF-PW, MMA-VL'!B11</f>
        <v>22</v>
      </c>
      <c r="D8" s="143">
        <f>'AF-NF, MMA-VU'!B9</f>
        <v>19</v>
      </c>
      <c r="E8" s="143">
        <f>'AM-PW, MA-VL'!B11</f>
        <v>13</v>
      </c>
      <c r="F8" s="143">
        <f>'AM-NF, MA-VU'!B9</f>
        <v>19</v>
      </c>
      <c r="G8" s="147">
        <f t="shared" si="0"/>
        <v>82</v>
      </c>
    </row>
    <row r="9" spans="1:7" x14ac:dyDescent="0.2">
      <c r="A9" s="142" t="s">
        <v>20</v>
      </c>
      <c r="B9" s="143">
        <f>'AA, AMA'!B11</f>
        <v>16</v>
      </c>
      <c r="C9" s="143">
        <f>'AF-PW, MMA-VL'!B12</f>
        <v>30</v>
      </c>
      <c r="D9" s="143">
        <v>0</v>
      </c>
      <c r="E9" s="143">
        <f>'AM-PW, MA-VL'!B12</f>
        <v>17</v>
      </c>
      <c r="F9" s="139">
        <v>0</v>
      </c>
      <c r="G9" s="147">
        <f t="shared" si="0"/>
        <v>63</v>
      </c>
    </row>
    <row r="10" spans="1:7" x14ac:dyDescent="0.2">
      <c r="A10" s="142" t="s">
        <v>21</v>
      </c>
      <c r="B10" s="143">
        <f>'AA, AMA'!B12</f>
        <v>3</v>
      </c>
      <c r="C10" s="143">
        <f>'AF-PW, MMA-VL'!B13</f>
        <v>12</v>
      </c>
      <c r="D10" s="139">
        <v>0</v>
      </c>
      <c r="E10" s="143">
        <f>'AM-PW, MA-VL'!B13</f>
        <v>13</v>
      </c>
      <c r="F10" s="139">
        <v>0</v>
      </c>
      <c r="G10" s="147">
        <f t="shared" si="0"/>
        <v>28</v>
      </c>
    </row>
    <row r="11" spans="1:7" x14ac:dyDescent="0.2">
      <c r="A11" s="142" t="s">
        <v>22</v>
      </c>
      <c r="B11" s="143">
        <f>'AA, AMA'!B13</f>
        <v>12</v>
      </c>
      <c r="C11" s="143">
        <f>'AF-PW, MMA-VL'!B14</f>
        <v>50</v>
      </c>
      <c r="D11" s="143">
        <f>'AF-NF, MMA-VU'!B10</f>
        <v>9</v>
      </c>
      <c r="E11" s="143">
        <f>'AM-PW, MA-VL'!B14</f>
        <v>20</v>
      </c>
      <c r="F11" s="143">
        <f>'AM-NF, MA-VU'!B10</f>
        <v>10</v>
      </c>
      <c r="G11" s="147">
        <f t="shared" si="0"/>
        <v>101</v>
      </c>
    </row>
    <row r="12" spans="1:7" x14ac:dyDescent="0.2">
      <c r="A12" s="142" t="s">
        <v>23</v>
      </c>
      <c r="B12" s="143">
        <f>'AA, AMA'!B14</f>
        <v>7</v>
      </c>
      <c r="C12" s="143">
        <f>'AF-PW, MMA-VL'!B15</f>
        <v>24</v>
      </c>
      <c r="D12" s="143">
        <f>'AF-NF, MMA-VU'!B11</f>
        <v>5</v>
      </c>
      <c r="E12" s="143">
        <f>'AM-PW, MA-VL'!B15</f>
        <v>18</v>
      </c>
      <c r="F12" s="143">
        <f>'AM-NF, MA-VU'!B11</f>
        <v>2</v>
      </c>
      <c r="G12" s="147">
        <f t="shared" si="0"/>
        <v>56</v>
      </c>
    </row>
    <row r="13" spans="1:7" x14ac:dyDescent="0.2">
      <c r="A13" s="142" t="s">
        <v>40</v>
      </c>
      <c r="B13" s="143">
        <f>'AA, AMA'!B15</f>
        <v>8</v>
      </c>
      <c r="C13" s="143">
        <f>'AF-PW, MMA-VL'!B16</f>
        <v>18</v>
      </c>
      <c r="D13" s="143">
        <v>0</v>
      </c>
      <c r="E13" s="143">
        <f>'AM-PW, MA-VL'!B16</f>
        <v>14</v>
      </c>
      <c r="F13" s="139">
        <v>0</v>
      </c>
      <c r="G13" s="147">
        <f t="shared" si="0"/>
        <v>40</v>
      </c>
    </row>
    <row r="14" spans="1:7" x14ac:dyDescent="0.2">
      <c r="A14" s="142" t="s">
        <v>24</v>
      </c>
      <c r="B14" s="143">
        <f>'AA, AMA'!B16</f>
        <v>10</v>
      </c>
      <c r="C14" s="143">
        <f>'AF-PW, MMA-VL'!B17</f>
        <v>31</v>
      </c>
      <c r="D14" s="139">
        <v>0</v>
      </c>
      <c r="E14" s="143">
        <f>'AM-PW, MA-VL'!B17</f>
        <v>26</v>
      </c>
      <c r="F14" s="139">
        <v>0</v>
      </c>
      <c r="G14" s="147">
        <f t="shared" si="0"/>
        <v>67</v>
      </c>
    </row>
    <row r="15" spans="1:7" x14ac:dyDescent="0.2">
      <c r="A15" s="142" t="s">
        <v>75</v>
      </c>
      <c r="B15" s="143">
        <f>'AA, AMA'!B17</f>
        <v>4</v>
      </c>
      <c r="C15" s="143">
        <f>'AF-PW, MMA-VL'!B18</f>
        <v>16</v>
      </c>
      <c r="D15" s="139">
        <v>0</v>
      </c>
      <c r="E15" s="143">
        <f>'AM-PW, MA-VL'!B18</f>
        <v>7</v>
      </c>
      <c r="F15" s="139">
        <v>0</v>
      </c>
      <c r="G15" s="147">
        <f t="shared" si="0"/>
        <v>27</v>
      </c>
    </row>
    <row r="16" spans="1:7" x14ac:dyDescent="0.2">
      <c r="A16" s="142" t="s">
        <v>25</v>
      </c>
      <c r="B16" s="143">
        <f>'AA, AMA'!B18</f>
        <v>6</v>
      </c>
      <c r="C16" s="143">
        <f>'AF-PW, MMA-VL'!B19</f>
        <v>17</v>
      </c>
      <c r="D16" s="143">
        <f>'AF-NF, MMA-VU'!B12</f>
        <v>3</v>
      </c>
      <c r="E16" s="143">
        <f>'AM-PW, MA-VL'!B19</f>
        <v>10</v>
      </c>
      <c r="F16" s="143">
        <f>'AM-NF, MA-VU'!B12</f>
        <v>5</v>
      </c>
      <c r="G16" s="147">
        <f t="shared" si="0"/>
        <v>41</v>
      </c>
    </row>
    <row r="17" spans="1:7" x14ac:dyDescent="0.2">
      <c r="A17" s="142" t="s">
        <v>26</v>
      </c>
      <c r="B17" s="143">
        <f>'AA, AMA'!B19</f>
        <v>26</v>
      </c>
      <c r="C17" s="143">
        <f>'AF-PW, MMA-VL'!B20</f>
        <v>85</v>
      </c>
      <c r="D17" s="143">
        <f>'AF-NF, MMA-VU'!B13</f>
        <v>19</v>
      </c>
      <c r="E17" s="143">
        <f>'AM-PW, MA-VL'!B20</f>
        <v>55</v>
      </c>
      <c r="F17" s="143">
        <f>'AM-NF, MA-VU'!B13</f>
        <v>29</v>
      </c>
      <c r="G17" s="147">
        <f t="shared" si="0"/>
        <v>214</v>
      </c>
    </row>
    <row r="18" spans="1:7" x14ac:dyDescent="0.2">
      <c r="A18" s="142" t="s">
        <v>45</v>
      </c>
      <c r="B18" s="143">
        <f>'AA, AMA'!B20</f>
        <v>6</v>
      </c>
      <c r="C18" s="143">
        <f>'AF-PW, MMA-VL'!B21</f>
        <v>15</v>
      </c>
      <c r="D18" s="139">
        <v>0</v>
      </c>
      <c r="E18" s="143">
        <f>'AM-PW, MA-VL'!B21</f>
        <v>11</v>
      </c>
      <c r="F18" s="139">
        <v>0</v>
      </c>
      <c r="G18" s="147">
        <f t="shared" si="0"/>
        <v>32</v>
      </c>
    </row>
    <row r="19" spans="1:7" x14ac:dyDescent="0.2">
      <c r="A19" s="142" t="s">
        <v>27</v>
      </c>
      <c r="B19" s="143">
        <f>'AA, AMA'!B21</f>
        <v>10</v>
      </c>
      <c r="C19" s="143">
        <f>'AF-PW, MMA-VL'!B22</f>
        <v>27</v>
      </c>
      <c r="D19" s="139">
        <v>0</v>
      </c>
      <c r="E19" s="143">
        <f>'AM-PW, MA-VL'!B22</f>
        <v>20</v>
      </c>
      <c r="F19" s="139">
        <v>0</v>
      </c>
      <c r="G19" s="147">
        <f t="shared" si="0"/>
        <v>57</v>
      </c>
    </row>
    <row r="20" spans="1:7" x14ac:dyDescent="0.2">
      <c r="A20" s="142" t="s">
        <v>43</v>
      </c>
      <c r="B20" s="143">
        <v>0</v>
      </c>
      <c r="C20" s="143">
        <f>'AF-PW, MMA-VL'!B23</f>
        <v>22</v>
      </c>
      <c r="D20" s="143">
        <f>'AF-NF, MMA-VU'!B14</f>
        <v>4</v>
      </c>
      <c r="E20" s="143">
        <f>'AM-PW, MA-VL'!B23</f>
        <v>13</v>
      </c>
      <c r="F20" s="143">
        <f>'AM-NF, MA-VU'!B14</f>
        <v>3</v>
      </c>
      <c r="G20" s="147">
        <f t="shared" si="0"/>
        <v>42</v>
      </c>
    </row>
    <row r="21" spans="1:7" x14ac:dyDescent="0.2">
      <c r="A21" s="142" t="s">
        <v>28</v>
      </c>
      <c r="B21" s="143">
        <f>'AA, AMA'!B22</f>
        <v>20</v>
      </c>
      <c r="C21" s="143">
        <f>'AF-PW, MMA-VL'!B24</f>
        <v>43</v>
      </c>
      <c r="D21" s="143">
        <v>0</v>
      </c>
      <c r="E21" s="143">
        <f>'AM-PW, MA-VL'!B24</f>
        <v>23</v>
      </c>
      <c r="F21" s="139">
        <v>0</v>
      </c>
      <c r="G21" s="147">
        <f t="shared" si="0"/>
        <v>86</v>
      </c>
    </row>
    <row r="22" spans="1:7" x14ac:dyDescent="0.2">
      <c r="A22" s="142" t="s">
        <v>29</v>
      </c>
      <c r="B22" s="143">
        <f>'AA, AMA'!B23</f>
        <v>13</v>
      </c>
      <c r="C22" s="143">
        <f>'AF-PW, MMA-VL'!B25</f>
        <v>59</v>
      </c>
      <c r="D22" s="143">
        <f>'AF-NF, MMA-VU'!B15</f>
        <v>8</v>
      </c>
      <c r="E22" s="143">
        <f>'AM-PW, MA-VL'!B25</f>
        <v>16</v>
      </c>
      <c r="F22" s="143">
        <f>'AM-NF, MA-VU'!B15</f>
        <v>1</v>
      </c>
      <c r="G22" s="147">
        <f t="shared" si="0"/>
        <v>97</v>
      </c>
    </row>
    <row r="23" spans="1:7" x14ac:dyDescent="0.2">
      <c r="A23" s="142" t="s">
        <v>47</v>
      </c>
      <c r="B23" s="143">
        <v>0</v>
      </c>
      <c r="C23" s="143">
        <f>'AF-PW, MMA-VL'!B26</f>
        <v>8</v>
      </c>
      <c r="D23" s="139">
        <v>0</v>
      </c>
      <c r="E23" s="143">
        <f>'AM-PW, MA-VL'!B26</f>
        <v>11</v>
      </c>
      <c r="F23" s="139">
        <v>0</v>
      </c>
      <c r="G23" s="147">
        <f t="shared" si="0"/>
        <v>19</v>
      </c>
    </row>
    <row r="24" spans="1:7" x14ac:dyDescent="0.2">
      <c r="A24" s="142" t="s">
        <v>30</v>
      </c>
      <c r="B24" s="143">
        <f>'AA, AMA'!B24</f>
        <v>23</v>
      </c>
      <c r="C24" s="143">
        <f>'AF-PW, MMA-VL'!B27</f>
        <v>142</v>
      </c>
      <c r="D24" s="143">
        <f>'AF-NF, MMA-VU'!B16</f>
        <v>20</v>
      </c>
      <c r="E24" s="143">
        <f>'AM-PW, MA-VL'!B27</f>
        <v>38</v>
      </c>
      <c r="F24" s="143">
        <f>'AM-NF, MA-VU'!B16</f>
        <v>9</v>
      </c>
      <c r="G24" s="147">
        <f t="shared" si="0"/>
        <v>232</v>
      </c>
    </row>
    <row r="25" spans="1:7" x14ac:dyDescent="0.2">
      <c r="A25" s="142" t="s">
        <v>31</v>
      </c>
      <c r="B25" s="143">
        <f>'AA, AMA'!B25</f>
        <v>17</v>
      </c>
      <c r="C25" s="143">
        <f>'AF-PW, MMA-VL'!B28</f>
        <v>59</v>
      </c>
      <c r="D25" s="143">
        <f>'AF-NF, MMA-VU'!B17</f>
        <v>13</v>
      </c>
      <c r="E25" s="143">
        <f>'AM-PW, MA-VL'!B28</f>
        <v>28</v>
      </c>
      <c r="F25" s="143">
        <f>'AM-NF, MA-VU'!B17</f>
        <v>7</v>
      </c>
      <c r="G25" s="147">
        <f t="shared" si="0"/>
        <v>124</v>
      </c>
    </row>
    <row r="26" spans="1:7" x14ac:dyDescent="0.2">
      <c r="A26" s="142" t="s">
        <v>32</v>
      </c>
      <c r="B26" s="143">
        <f>'AA, AMA'!B26</f>
        <v>14</v>
      </c>
      <c r="C26" s="143">
        <f>'AF-PW, MMA-VL'!B29</f>
        <v>12</v>
      </c>
      <c r="D26" s="139">
        <v>0</v>
      </c>
      <c r="E26" s="143">
        <f>'AM-PW, MA-VL'!B29</f>
        <v>12</v>
      </c>
      <c r="F26" s="139">
        <v>0</v>
      </c>
      <c r="G26" s="147">
        <f t="shared" si="0"/>
        <v>38</v>
      </c>
    </row>
    <row r="27" spans="1:7" x14ac:dyDescent="0.2">
      <c r="A27" s="142" t="s">
        <v>33</v>
      </c>
      <c r="B27" s="143">
        <f>'AA, AMA'!B27</f>
        <v>53</v>
      </c>
      <c r="C27" s="143">
        <f>'AF-PW, MMA-VL'!B30</f>
        <v>187</v>
      </c>
      <c r="D27" s="143">
        <f>'AF-NF, MMA-VU'!B18</f>
        <v>16</v>
      </c>
      <c r="E27" s="143">
        <f>'AM-PW, MA-VL'!B30</f>
        <v>120</v>
      </c>
      <c r="F27" s="143">
        <f>'AM-NF, MA-VU'!B18</f>
        <v>26</v>
      </c>
      <c r="G27" s="147">
        <f t="shared" si="0"/>
        <v>402</v>
      </c>
    </row>
    <row r="28" spans="1:7" x14ac:dyDescent="0.2">
      <c r="A28" s="142" t="s">
        <v>34</v>
      </c>
      <c r="B28" s="143">
        <f>'AA, AMA'!B28</f>
        <v>19</v>
      </c>
      <c r="C28" s="143">
        <f>'AF-PW, MMA-VL'!B31</f>
        <v>66</v>
      </c>
      <c r="D28" s="143">
        <f>'AF-NF, MMA-VU'!B19</f>
        <v>14</v>
      </c>
      <c r="E28" s="143">
        <f>'AM-PW, MA-VL'!B31</f>
        <v>37</v>
      </c>
      <c r="F28" s="143">
        <f>'AM-NF, MA-VU'!B19</f>
        <v>12</v>
      </c>
      <c r="G28" s="147">
        <f t="shared" si="0"/>
        <v>148</v>
      </c>
    </row>
    <row r="29" spans="1:7" x14ac:dyDescent="0.2">
      <c r="A29" s="144" t="s">
        <v>35</v>
      </c>
      <c r="B29" s="145">
        <f t="shared" ref="B29:G29" si="1">SUM(B5:B28)</f>
        <v>333</v>
      </c>
      <c r="C29" s="145">
        <f t="shared" si="1"/>
        <v>1138</v>
      </c>
      <c r="D29" s="145">
        <f t="shared" si="1"/>
        <v>157</v>
      </c>
      <c r="E29" s="145">
        <f t="shared" si="1"/>
        <v>633</v>
      </c>
      <c r="F29" s="145">
        <f t="shared" si="1"/>
        <v>149</v>
      </c>
      <c r="G29" s="145">
        <f t="shared" si="1"/>
        <v>2410</v>
      </c>
    </row>
    <row r="31" spans="1:7" x14ac:dyDescent="0.2">
      <c r="A31" s="162" t="s">
        <v>100</v>
      </c>
      <c r="B31" s="163">
        <f>SUM(B11,B12,B15,B16, B24,B25)</f>
        <v>69</v>
      </c>
      <c r="C31" s="163">
        <f>SUM(C11,C12,C15,C16, C24,C25)</f>
        <v>308</v>
      </c>
      <c r="D31" s="163">
        <f>SUM(D11,D12,D15,D16, D24,D25)</f>
        <v>50</v>
      </c>
      <c r="E31" s="163">
        <f>SUM(E11,E12,E15,E16, E24,E25)</f>
        <v>121</v>
      </c>
      <c r="F31" s="163">
        <f>SUM(F11,F12,F15,F16, F24,F25)</f>
        <v>33</v>
      </c>
      <c r="G31" s="145">
        <f>SUM(B31:F31)</f>
        <v>581</v>
      </c>
    </row>
  </sheetData>
  <sheetProtection password="E905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2020-08-12T09:32:18Z</cp:lastPrinted>
  <dcterms:created xsi:type="dcterms:W3CDTF">2009-08-20T10:23:46Z</dcterms:created>
  <dcterms:modified xsi:type="dcterms:W3CDTF">2020-12-02T07:31:55Z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</vt:lpwstr>
  </property>
</Properties>
</file>